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bookViews>
    <workbookView xWindow="990" yWindow="65416" windowWidth="27930" windowHeight="16440" activeTab="0"/>
  </bookViews>
  <sheets>
    <sheet name="Manual Distribution" sheetId="8" r:id="rId1"/>
  </sheets>
  <definedNames>
    <definedName name="_xlnm.Print_Area" localSheetId="0">'Manual Distribution'!$B$1:$AD$48</definedName>
  </definedNames>
  <calcPr calcId="191029"/>
  <extLst/>
</workbook>
</file>

<file path=xl/sharedStrings.xml><?xml version="1.0" encoding="utf-8"?>
<sst xmlns="http://schemas.openxmlformats.org/spreadsheetml/2006/main" count="76" uniqueCount="62">
  <si>
    <t>Districts</t>
  </si>
  <si>
    <t xml:space="preserve">Foundation Program </t>
  </si>
  <si>
    <t>General County</t>
  </si>
  <si>
    <t>Cemetary Dist</t>
  </si>
  <si>
    <t>Fire Levy 101 1F</t>
  </si>
  <si>
    <t>Fire Levy 100 2F</t>
  </si>
  <si>
    <t>Chug Fire Levy</t>
  </si>
  <si>
    <t>Guernsey Rural Fire</t>
  </si>
  <si>
    <t>Platte Co Weed &amp; Pest</t>
  </si>
  <si>
    <t>Platte Co Resource</t>
  </si>
  <si>
    <t>Services for Seniors</t>
  </si>
  <si>
    <t xml:space="preserve">Mill Levy:  </t>
  </si>
  <si>
    <t>1996 Interest For Chugwater</t>
  </si>
  <si>
    <t>1996 Bond for Chugwater</t>
  </si>
  <si>
    <t>1999 Bond for Wheatland</t>
  </si>
  <si>
    <t>1999 Interest for Wheatland</t>
  </si>
  <si>
    <t>County Wide - SD#1</t>
  </si>
  <si>
    <t>County Wide - SD#2</t>
  </si>
  <si>
    <t>Chugwater</t>
  </si>
  <si>
    <t>Glendo</t>
  </si>
  <si>
    <t>Wheatland</t>
  </si>
  <si>
    <t>Guernsey</t>
  </si>
  <si>
    <t>Hartville</t>
  </si>
  <si>
    <t>Special K-12 Schools - SD#1</t>
  </si>
  <si>
    <t>Special K-12 Schools - SD#1PG</t>
  </si>
  <si>
    <t>Special K-12 Schools - SD#2</t>
  </si>
  <si>
    <t>Board of Education -SD#1</t>
  </si>
  <si>
    <t>Board of Education -SD#1PG</t>
  </si>
  <si>
    <t>Board of Education -SD#2</t>
  </si>
  <si>
    <t>Recreation - SD#1</t>
  </si>
  <si>
    <t>Recreation - SD#2</t>
  </si>
  <si>
    <t>Library</t>
  </si>
  <si>
    <t>Fair</t>
  </si>
  <si>
    <t>Total</t>
  </si>
  <si>
    <t>Hospital Dist Board</t>
  </si>
  <si>
    <t>Hospital Dist Bonds</t>
  </si>
  <si>
    <t>107</t>
  </si>
  <si>
    <t>Antelope Gap Fire</t>
  </si>
  <si>
    <t>County Wide - SD#1PG</t>
  </si>
  <si>
    <t>Mill Levy</t>
  </si>
  <si>
    <t>Board of Education -SD#1 Early Childhood</t>
  </si>
  <si>
    <t>Board of Education -SD#1PG Early Childhood</t>
  </si>
  <si>
    <t>Tax Levy Sheet 2022</t>
  </si>
  <si>
    <t>Northwest Rural District 100</t>
  </si>
  <si>
    <t>Wheatland Rural District 101</t>
  </si>
  <si>
    <t>Chugwater Flats District 102</t>
  </si>
  <si>
    <t>Goshen Hole District 103</t>
  </si>
  <si>
    <t>Dickinson Hill District 105</t>
  </si>
  <si>
    <t>Slater Flats District 106</t>
  </si>
  <si>
    <t>Hartville District 251</t>
  </si>
  <si>
    <t>Guernsey District 250</t>
  </si>
  <si>
    <t>Guernsey Rural District 200</t>
  </si>
  <si>
    <t>Wheatland District 152</t>
  </si>
  <si>
    <t>Glendo District 151</t>
  </si>
  <si>
    <t>Chugwater District 150</t>
  </si>
  <si>
    <t>Antelope Gap District 107</t>
  </si>
  <si>
    <t>Total Collected for Schools:</t>
  </si>
  <si>
    <t>Total Collected for the County:</t>
  </si>
  <si>
    <t>Total Collected for Towns:</t>
  </si>
  <si>
    <t>Total Collected for Cemetary:</t>
  </si>
  <si>
    <t>Total Collected for Fire Protection:</t>
  </si>
  <si>
    <t>Total Collected for Special Districts: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</si>
</sst>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.00000"/>
  </numFmts>
  <fonts count="10">
    <font>
      <sz val="12"/>
      <name val="Arial"/>
      <family val="2"/>
    </font>
    <font>
      <sz val="10"/>
      <name val="Arial"/>
      <family val="2"/>
    </font>
    <font>
      <b/>
      <sz val="12"/>
      <color indexed="21"/>
      <name val="Palatino Linotype"/>
      <family val="1"/>
    </font>
    <font>
      <sz val="12"/>
      <name val="Palatino Linotype"/>
      <family val="1"/>
    </font>
    <font>
      <b/>
      <sz val="10"/>
      <color indexed="21"/>
      <name val="Palatino Linotype"/>
      <family val="1"/>
    </font>
    <font>
      <sz val="10"/>
      <name val="Palatino Linotype"/>
      <family val="1"/>
    </font>
    <font>
      <b/>
      <sz val="12"/>
      <name val="Palatino Linotype"/>
      <family val="1"/>
    </font>
    <font>
      <b/>
      <sz val="14"/>
      <color indexed="21"/>
      <name val="Palatino Linotype"/>
      <family val="1"/>
    </font>
    <font>
      <b/>
      <sz val="14"/>
      <name val="Palatino Linotype"/>
      <family val="1"/>
    </font>
    <font>
      <b/>
      <sz val="16"/>
      <color indexed="21"/>
      <name val="Palatino Linotype"/>
      <family val="1"/>
    </font>
  </fonts>
  <fills count="5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ck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 style="thin"/>
      <bottom style="double"/>
    </border>
    <border>
      <left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n"/>
      <bottom style="thick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3" fillId="0" borderId="0" xfId="0" applyNumberFormat="1" applyFont="1"/>
    <xf numFmtId="44" fontId="3" fillId="0" borderId="0" xfId="16" applyFont="1"/>
    <xf numFmtId="0" fontId="4" fillId="0" borderId="1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5" fontId="3" fillId="0" borderId="0" xfId="16" applyNumberFormat="1" applyFont="1"/>
    <xf numFmtId="44" fontId="7" fillId="2" borderId="3" xfId="16" applyFont="1" applyFill="1" applyBorder="1" applyAlignment="1">
      <alignment horizontal="center"/>
    </xf>
    <xf numFmtId="44" fontId="3" fillId="3" borderId="3" xfId="16" applyFont="1" applyFill="1" applyBorder="1"/>
    <xf numFmtId="44" fontId="2" fillId="3" borderId="3" xfId="16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44" fontId="7" fillId="2" borderId="6" xfId="16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/>
    </xf>
    <xf numFmtId="44" fontId="3" fillId="3" borderId="6" xfId="16" applyFont="1" applyFill="1" applyBorder="1"/>
    <xf numFmtId="164" fontId="3" fillId="3" borderId="7" xfId="0" applyNumberFormat="1" applyFont="1" applyFill="1" applyBorder="1"/>
    <xf numFmtId="164" fontId="2" fillId="3" borderId="7" xfId="0" applyNumberFormat="1" applyFont="1" applyFill="1" applyBorder="1"/>
    <xf numFmtId="164" fontId="6" fillId="0" borderId="8" xfId="0" applyNumberFormat="1" applyFont="1" applyBorder="1" applyAlignment="1">
      <alignment horizontal="center" vertical="center" wrapText="1"/>
    </xf>
    <xf numFmtId="164" fontId="3" fillId="3" borderId="6" xfId="0" applyNumberFormat="1" applyFont="1" applyFill="1" applyBorder="1"/>
    <xf numFmtId="0" fontId="3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 wrapText="1"/>
    </xf>
    <xf numFmtId="44" fontId="3" fillId="3" borderId="2" xfId="16" applyFont="1" applyFill="1" applyBorder="1"/>
    <xf numFmtId="0" fontId="2" fillId="0" borderId="11" xfId="0" applyFont="1" applyBorder="1" applyAlignment="1">
      <alignment horizontal="right"/>
    </xf>
    <xf numFmtId="44" fontId="2" fillId="0" borderId="2" xfId="16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4" fontId="3" fillId="0" borderId="14" xfId="16" applyFont="1" applyBorder="1"/>
    <xf numFmtId="0" fontId="3" fillId="0" borderId="11" xfId="0" applyFont="1" applyFill="1" applyBorder="1"/>
    <xf numFmtId="0" fontId="3" fillId="0" borderId="1" xfId="0" applyFont="1" applyFill="1" applyBorder="1" applyAlignment="1">
      <alignment horizontal="center"/>
    </xf>
    <xf numFmtId="44" fontId="3" fillId="0" borderId="2" xfId="16" applyFont="1" applyFill="1" applyBorder="1"/>
    <xf numFmtId="44" fontId="3" fillId="3" borderId="15" xfId="16" applyFont="1" applyFill="1" applyBorder="1"/>
    <xf numFmtId="164" fontId="3" fillId="3" borderId="16" xfId="0" applyNumberFormat="1" applyFont="1" applyFill="1" applyBorder="1"/>
    <xf numFmtId="44" fontId="3" fillId="3" borderId="17" xfId="16" applyFont="1" applyFill="1" applyBorder="1"/>
    <xf numFmtId="44" fontId="3" fillId="3" borderId="18" xfId="16" applyFont="1" applyFill="1" applyBorder="1"/>
    <xf numFmtId="164" fontId="3" fillId="3" borderId="19" xfId="0" applyNumberFormat="1" applyFont="1" applyFill="1" applyBorder="1"/>
    <xf numFmtId="44" fontId="3" fillId="3" borderId="20" xfId="16" applyFont="1" applyFill="1" applyBorder="1"/>
    <xf numFmtId="44" fontId="6" fillId="4" borderId="21" xfId="16" applyFont="1" applyFill="1" applyBorder="1"/>
    <xf numFmtId="164" fontId="6" fillId="4" borderId="22" xfId="0" applyNumberFormat="1" applyFont="1" applyFill="1" applyBorder="1"/>
    <xf numFmtId="44" fontId="6" fillId="4" borderId="23" xfId="16" applyFont="1" applyFill="1" applyBorder="1"/>
    <xf numFmtId="0" fontId="8" fillId="0" borderId="2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3" fillId="0" borderId="28" xfId="0" applyFont="1" applyFill="1" applyBorder="1"/>
    <xf numFmtId="0" fontId="3" fillId="0" borderId="29" xfId="0" applyFont="1" applyFill="1" applyBorder="1" applyAlignment="1">
      <alignment horizontal="center"/>
    </xf>
    <xf numFmtId="44" fontId="3" fillId="0" borderId="30" xfId="16" applyFont="1" applyFill="1" applyBorder="1"/>
    <xf numFmtId="0" fontId="3" fillId="0" borderId="31" xfId="0" applyFont="1" applyFill="1" applyBorder="1"/>
    <xf numFmtId="0" fontId="3" fillId="0" borderId="32" xfId="0" applyFont="1" applyFill="1" applyBorder="1" applyAlignment="1">
      <alignment horizontal="center"/>
    </xf>
    <xf numFmtId="44" fontId="3" fillId="0" borderId="33" xfId="16" applyFont="1" applyFill="1" applyBorder="1"/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44" fontId="8" fillId="4" borderId="36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64"/>
  <sheetViews>
    <sheetView tabSelected="1" workbookViewId="0" topLeftCell="A24">
      <selection activeCell="F23" sqref="F23"/>
    </sheetView>
  </sheetViews>
  <sheetFormatPr defaultColWidth="8.88671875" defaultRowHeight="15"/>
  <cols>
    <col min="1" max="1" width="8.88671875" style="2" customWidth="1"/>
    <col min="2" max="2" width="36.4453125" style="2" bestFit="1" customWidth="1"/>
    <col min="3" max="3" width="7.3359375" style="8" customWidth="1"/>
    <col min="4" max="4" width="16.3359375" style="4" bestFit="1" customWidth="1"/>
    <col min="5" max="5" width="15.21484375" style="4" bestFit="1" customWidth="1"/>
    <col min="6" max="6" width="13.99609375" style="3" customWidth="1"/>
    <col min="7" max="7" width="15.21484375" style="4" bestFit="1" customWidth="1"/>
    <col min="8" max="8" width="11.77734375" style="3" customWidth="1"/>
    <col min="9" max="9" width="13.6640625" style="4" customWidth="1"/>
    <col min="10" max="10" width="11.77734375" style="3" customWidth="1"/>
    <col min="11" max="11" width="13.6640625" style="4" customWidth="1"/>
    <col min="12" max="12" width="11.77734375" style="3" customWidth="1"/>
    <col min="13" max="13" width="13.6640625" style="4" customWidth="1"/>
    <col min="14" max="14" width="11.77734375" style="3" customWidth="1"/>
    <col min="15" max="15" width="13.6640625" style="4" customWidth="1"/>
    <col min="16" max="16" width="11.77734375" style="3" customWidth="1"/>
    <col min="17" max="17" width="13.5546875" style="3" bestFit="1" customWidth="1"/>
    <col min="18" max="18" width="11.77734375" style="3" customWidth="1"/>
    <col min="19" max="19" width="13.6640625" style="4" customWidth="1"/>
    <col min="20" max="20" width="11.77734375" style="3" customWidth="1"/>
    <col min="21" max="21" width="13.6640625" style="4" customWidth="1"/>
    <col min="22" max="22" width="11.3359375" style="3" customWidth="1"/>
    <col min="23" max="23" width="15.21484375" style="4" bestFit="1" customWidth="1"/>
    <col min="24" max="24" width="11.5546875" style="3" customWidth="1"/>
    <col min="25" max="25" width="15.21484375" style="4" bestFit="1" customWidth="1"/>
    <col min="26" max="26" width="11.77734375" style="3" customWidth="1"/>
    <col min="27" max="27" width="13.6640625" style="4" customWidth="1"/>
    <col min="28" max="28" width="11.88671875" style="3" customWidth="1"/>
    <col min="29" max="29" width="13.6640625" style="4" customWidth="1"/>
    <col min="30" max="30" width="10.88671875" style="3" customWidth="1"/>
    <col min="32" max="16384" width="8.88671875" style="2" customWidth="1"/>
  </cols>
  <sheetData>
    <row r="1" spans="2:30" ht="18.75" customHeight="1" thickTop="1">
      <c r="B1" s="43" t="s">
        <v>42</v>
      </c>
      <c r="C1" s="23"/>
      <c r="D1" s="24" t="s">
        <v>33</v>
      </c>
      <c r="E1" s="21" t="s">
        <v>43</v>
      </c>
      <c r="F1" s="15"/>
      <c r="G1" s="14" t="s">
        <v>44</v>
      </c>
      <c r="H1" s="15"/>
      <c r="I1" s="14" t="s">
        <v>45</v>
      </c>
      <c r="J1" s="15"/>
      <c r="K1" s="14" t="s">
        <v>46</v>
      </c>
      <c r="L1" s="15"/>
      <c r="M1" s="14" t="s">
        <v>47</v>
      </c>
      <c r="N1" s="15"/>
      <c r="O1" s="14" t="s">
        <v>48</v>
      </c>
      <c r="P1" s="15"/>
      <c r="Q1" s="14" t="s">
        <v>55</v>
      </c>
      <c r="R1" s="15"/>
      <c r="S1" s="14" t="s">
        <v>54</v>
      </c>
      <c r="T1" s="15"/>
      <c r="U1" s="14" t="s">
        <v>53</v>
      </c>
      <c r="V1" s="15"/>
      <c r="W1" s="14" t="s">
        <v>52</v>
      </c>
      <c r="X1" s="15"/>
      <c r="Y1" s="14" t="s">
        <v>51</v>
      </c>
      <c r="Z1" s="15"/>
      <c r="AA1" s="14" t="s">
        <v>50</v>
      </c>
      <c r="AB1" s="15"/>
      <c r="AC1" s="14" t="s">
        <v>49</v>
      </c>
      <c r="AD1" s="15"/>
    </row>
    <row r="2" spans="2:31" s="7" customFormat="1" ht="22.5">
      <c r="B2" s="56" t="s">
        <v>0</v>
      </c>
      <c r="C2" s="5"/>
      <c r="D2" s="9"/>
      <c r="E2" s="11">
        <v>2274405.65</v>
      </c>
      <c r="F2" s="17" t="s">
        <v>39</v>
      </c>
      <c r="G2" s="16">
        <v>5895797.54</v>
      </c>
      <c r="H2" s="17" t="s">
        <v>39</v>
      </c>
      <c r="I2" s="16">
        <v>421596.02</v>
      </c>
      <c r="J2" s="17" t="s">
        <v>39</v>
      </c>
      <c r="K2" s="16">
        <v>45481.45</v>
      </c>
      <c r="L2" s="17" t="s">
        <v>39</v>
      </c>
      <c r="M2" s="16">
        <v>3112.36</v>
      </c>
      <c r="N2" s="17" t="s">
        <v>39</v>
      </c>
      <c r="O2" s="16">
        <v>502289.36</v>
      </c>
      <c r="P2" s="17" t="s">
        <v>39</v>
      </c>
      <c r="Q2" s="16">
        <v>946909.75</v>
      </c>
      <c r="R2" s="17" t="s">
        <v>39</v>
      </c>
      <c r="S2" s="16">
        <v>143364.23</v>
      </c>
      <c r="T2" s="17" t="s">
        <v>39</v>
      </c>
      <c r="U2" s="16">
        <v>244703.58</v>
      </c>
      <c r="V2" s="17" t="s">
        <v>39</v>
      </c>
      <c r="W2" s="16">
        <v>2791830.89</v>
      </c>
      <c r="X2" s="17" t="s">
        <v>39</v>
      </c>
      <c r="Y2" s="16">
        <v>2580784.36</v>
      </c>
      <c r="Z2" s="17" t="s">
        <v>39</v>
      </c>
      <c r="AA2" s="16">
        <v>762633.72</v>
      </c>
      <c r="AB2" s="17" t="s">
        <v>39</v>
      </c>
      <c r="AC2" s="16">
        <v>45805.4</v>
      </c>
      <c r="AD2" s="17" t="s">
        <v>39</v>
      </c>
      <c r="AE2" s="6"/>
    </row>
    <row r="3" spans="2:30" ht="15">
      <c r="B3" s="31" t="s">
        <v>1</v>
      </c>
      <c r="C3" s="32">
        <v>255</v>
      </c>
      <c r="D3" s="33">
        <f>E3+G3+I3+K3+M3+O3+Q3+S3+U3+W3+Y3+AA3+AC3</f>
        <v>2779669.4730822304</v>
      </c>
      <c r="E3" s="12">
        <f>$E$2*F3/$F$47</f>
        <v>387132.87659574463</v>
      </c>
      <c r="F3" s="19">
        <v>12</v>
      </c>
      <c r="G3" s="18">
        <f>$G$2*H3/$H$47</f>
        <v>996472.8236619718</v>
      </c>
      <c r="H3" s="19">
        <v>12</v>
      </c>
      <c r="I3" s="18">
        <f>$I$2*J3/$J$47</f>
        <v>69303.45534246575</v>
      </c>
      <c r="J3" s="19">
        <v>12</v>
      </c>
      <c r="K3" s="18">
        <f>$K$2*L3/$L$47</f>
        <v>7741.5234042553175</v>
      </c>
      <c r="L3" s="19">
        <v>12</v>
      </c>
      <c r="M3" s="18">
        <f>$M$2*N3/$N$47</f>
        <v>526.032676056338</v>
      </c>
      <c r="N3" s="19">
        <v>12</v>
      </c>
      <c r="O3" s="18">
        <f>$O$2*P3/$P$47</f>
        <v>84893.97633802818</v>
      </c>
      <c r="P3" s="19">
        <v>12</v>
      </c>
      <c r="Q3" s="18">
        <f>$Q$2*R3/$R$47</f>
        <v>161176.12765957447</v>
      </c>
      <c r="R3" s="19">
        <v>12</v>
      </c>
      <c r="S3" s="18">
        <f>$S$2*T3/$T$47</f>
        <v>22056.03538461539</v>
      </c>
      <c r="T3" s="19">
        <v>12</v>
      </c>
      <c r="U3" s="18">
        <f>$U$2*V3/$V$47</f>
        <v>38637.40736842105</v>
      </c>
      <c r="V3" s="19">
        <v>12</v>
      </c>
      <c r="W3" s="18">
        <f>$W$2*X3/$X$47</f>
        <v>440815.4036842105</v>
      </c>
      <c r="X3" s="19">
        <v>12</v>
      </c>
      <c r="Y3" s="18">
        <f>$Y$2*Z3/$Z$47</f>
        <v>442420.176</v>
      </c>
      <c r="Z3" s="19">
        <v>12</v>
      </c>
      <c r="AA3" s="18">
        <f>$AA$2*AB3/$AB$47</f>
        <v>121213.30649006623</v>
      </c>
      <c r="AB3" s="19">
        <v>12</v>
      </c>
      <c r="AC3" s="18">
        <f>$AC$2*AD3/$AD$47</f>
        <v>7280.328476821192</v>
      </c>
      <c r="AD3" s="19">
        <v>12</v>
      </c>
    </row>
    <row r="4" spans="2:30" ht="15">
      <c r="B4" s="31" t="s">
        <v>23</v>
      </c>
      <c r="C4" s="32">
        <v>239</v>
      </c>
      <c r="D4" s="33">
        <f aca="true" t="shared" si="0" ref="D4:D45">E4+G4+I4+K4+M4+O4+Q4+S4+U4+W4+Y4+AA4+AC4</f>
        <v>4584350.220906316</v>
      </c>
      <c r="E4" s="12">
        <f>$E$2*F4/$F$47</f>
        <v>806526.8262411348</v>
      </c>
      <c r="F4" s="19">
        <v>25</v>
      </c>
      <c r="G4" s="18">
        <f>$G$2*H4/$H$47</f>
        <v>2075985.0492957747</v>
      </c>
      <c r="H4" s="19">
        <v>25</v>
      </c>
      <c r="I4" s="18">
        <f>$I$2*J4/$J$47</f>
        <v>144382.198630137</v>
      </c>
      <c r="J4" s="19">
        <v>25</v>
      </c>
      <c r="K4" s="18">
        <f>$K$2*L4/$L$47</f>
        <v>0</v>
      </c>
      <c r="L4" s="19"/>
      <c r="M4" s="18">
        <f>$M$2*N4/$N$47</f>
        <v>0</v>
      </c>
      <c r="N4" s="19"/>
      <c r="O4" s="18">
        <f>$O$2*P4/$P$47</f>
        <v>176862.45070422534</v>
      </c>
      <c r="P4" s="19">
        <v>25</v>
      </c>
      <c r="Q4" s="18">
        <f>$Q$2*R4/$R$47</f>
        <v>335783.59929078014</v>
      </c>
      <c r="R4" s="19">
        <v>25</v>
      </c>
      <c r="S4" s="18">
        <f>$S$2*T4/$T$47</f>
        <v>45950.073717948726</v>
      </c>
      <c r="T4" s="19">
        <v>25</v>
      </c>
      <c r="U4" s="18">
        <f>$U$2*V4/$V$47</f>
        <v>80494.59868421052</v>
      </c>
      <c r="V4" s="19">
        <v>25</v>
      </c>
      <c r="W4" s="18">
        <f>$W$2*X4/$X$47</f>
        <v>918365.4243421053</v>
      </c>
      <c r="X4" s="19">
        <v>25</v>
      </c>
      <c r="Y4" s="18">
        <f>$Y$2*Z4/$Z$47</f>
        <v>0</v>
      </c>
      <c r="Z4" s="19"/>
      <c r="AA4" s="18">
        <f>$AA$2*AB4/$AB$47</f>
        <v>0</v>
      </c>
      <c r="AB4" s="19"/>
      <c r="AC4" s="18">
        <f>$AC$2*AD4/$AD$47</f>
        <v>0</v>
      </c>
      <c r="AD4" s="19"/>
    </row>
    <row r="5" spans="2:30" ht="15">
      <c r="B5" s="31" t="s">
        <v>24</v>
      </c>
      <c r="C5" s="32">
        <v>251</v>
      </c>
      <c r="D5" s="33">
        <f t="shared" si="0"/>
        <v>17224.075167315954</v>
      </c>
      <c r="E5" s="12">
        <f>$E$2*F5/$F$47</f>
        <v>0</v>
      </c>
      <c r="F5" s="19"/>
      <c r="G5" s="18">
        <f>$G$2*H5/$H$47</f>
        <v>0</v>
      </c>
      <c r="H5" s="19"/>
      <c r="I5" s="18">
        <f>$I$2*J5/$J$47</f>
        <v>0</v>
      </c>
      <c r="J5" s="19"/>
      <c r="K5" s="18">
        <f>$K$2*L5/$L$47</f>
        <v>16128.173758865249</v>
      </c>
      <c r="L5" s="19">
        <v>25</v>
      </c>
      <c r="M5" s="18">
        <f>$M$2*N5/$N$47</f>
        <v>1095.9014084507041</v>
      </c>
      <c r="N5" s="19">
        <v>25</v>
      </c>
      <c r="O5" s="18">
        <f>$O$2*P5/$P$47</f>
        <v>0</v>
      </c>
      <c r="P5" s="19"/>
      <c r="Q5" s="18">
        <f>$Q$2*R5/$R$47</f>
        <v>0</v>
      </c>
      <c r="R5" s="19"/>
      <c r="S5" s="18">
        <f>$S$2*T5/$T$47</f>
        <v>0</v>
      </c>
      <c r="T5" s="19"/>
      <c r="U5" s="18">
        <f>$U$2*V5/$V$47</f>
        <v>0</v>
      </c>
      <c r="V5" s="19"/>
      <c r="W5" s="18">
        <f>$W$2*X5/$X$47</f>
        <v>0</v>
      </c>
      <c r="X5" s="19"/>
      <c r="Y5" s="18">
        <f>$Y$2*Z5/$Z$47</f>
        <v>0</v>
      </c>
      <c r="Z5" s="19"/>
      <c r="AA5" s="18">
        <f>$AA$2*AB5/$AB$47</f>
        <v>0</v>
      </c>
      <c r="AB5" s="19"/>
      <c r="AC5" s="18">
        <f>$AC$2*AD5/$AD$47</f>
        <v>0</v>
      </c>
      <c r="AD5" s="19"/>
    </row>
    <row r="6" spans="2:30" ht="15">
      <c r="B6" s="31" t="s">
        <v>25</v>
      </c>
      <c r="C6" s="32">
        <v>246</v>
      </c>
      <c r="D6" s="33">
        <f t="shared" si="0"/>
        <v>1189403.772847682</v>
      </c>
      <c r="E6" s="12">
        <f>$E$2*F6/$F$47</f>
        <v>0</v>
      </c>
      <c r="F6" s="19"/>
      <c r="G6" s="18">
        <f>$G$2*H6/$H$47</f>
        <v>0</v>
      </c>
      <c r="H6" s="19"/>
      <c r="I6" s="18">
        <f>$I$2*J6/$J$47</f>
        <v>0</v>
      </c>
      <c r="J6" s="19"/>
      <c r="K6" s="18">
        <f>$K$2*L6/$L$47</f>
        <v>0</v>
      </c>
      <c r="L6" s="19"/>
      <c r="M6" s="18">
        <f>$M$2*N6/$N$47</f>
        <v>0</v>
      </c>
      <c r="N6" s="19"/>
      <c r="O6" s="18">
        <f>$O$2*P6/$P$47</f>
        <v>0</v>
      </c>
      <c r="P6" s="19"/>
      <c r="Q6" s="18">
        <f>$Q$2*R6/$R$47</f>
        <v>0</v>
      </c>
      <c r="R6" s="19"/>
      <c r="S6" s="18">
        <f>$S$2*T6/$T$47</f>
        <v>0</v>
      </c>
      <c r="T6" s="19"/>
      <c r="U6" s="18">
        <f>$U$2*V6/$V$47</f>
        <v>0</v>
      </c>
      <c r="V6" s="19"/>
      <c r="W6" s="18">
        <f>$W$2*X6/$X$47</f>
        <v>0</v>
      </c>
      <c r="X6" s="19"/>
      <c r="Y6" s="18">
        <f>$Y$2*Z6/$Z$47</f>
        <v>921708.7</v>
      </c>
      <c r="Z6" s="19">
        <v>25</v>
      </c>
      <c r="AA6" s="18">
        <f>$AA$2*AB6/$AB$47</f>
        <v>252527.72185430463</v>
      </c>
      <c r="AB6" s="19">
        <v>25</v>
      </c>
      <c r="AC6" s="18">
        <f>$AC$2*AD6/$AD$47</f>
        <v>15167.350993377484</v>
      </c>
      <c r="AD6" s="19">
        <v>25</v>
      </c>
    </row>
    <row r="7" spans="2:30" ht="15">
      <c r="B7" s="31" t="s">
        <v>26</v>
      </c>
      <c r="C7" s="32">
        <v>235</v>
      </c>
      <c r="D7" s="33">
        <f t="shared" si="0"/>
        <v>91687.00441812631</v>
      </c>
      <c r="E7" s="12">
        <f>$E$2*F7/$F$47</f>
        <v>16130.536524822694</v>
      </c>
      <c r="F7" s="19">
        <v>0.5</v>
      </c>
      <c r="G7" s="18">
        <f>$G$2*H7/$H$47</f>
        <v>41519.70098591549</v>
      </c>
      <c r="H7" s="19">
        <v>0.5</v>
      </c>
      <c r="I7" s="18">
        <f>$I$2*J7/$J$47</f>
        <v>2887.6439726027397</v>
      </c>
      <c r="J7" s="19">
        <v>0.5</v>
      </c>
      <c r="K7" s="18">
        <f>$K$2*L7/$L$47</f>
        <v>0</v>
      </c>
      <c r="L7" s="19"/>
      <c r="M7" s="18">
        <f>$M$2*N7/$N$47</f>
        <v>0</v>
      </c>
      <c r="N7" s="19"/>
      <c r="O7" s="18">
        <f>$O$2*P7/$P$47</f>
        <v>3537.249014084507</v>
      </c>
      <c r="P7" s="19">
        <v>0.5</v>
      </c>
      <c r="Q7" s="18">
        <f>$Q$2*R7/$R$47</f>
        <v>6715.671985815603</v>
      </c>
      <c r="R7" s="19">
        <v>0.5</v>
      </c>
      <c r="S7" s="18">
        <f>$S$2*T7/$T$47</f>
        <v>919.0014743589744</v>
      </c>
      <c r="T7" s="19">
        <v>0.5</v>
      </c>
      <c r="U7" s="18">
        <f>$U$2*V7/$V$47</f>
        <v>1609.8919736842104</v>
      </c>
      <c r="V7" s="19">
        <v>0.5</v>
      </c>
      <c r="W7" s="18">
        <f>$W$2*X7/$X$47</f>
        <v>18367.308486842107</v>
      </c>
      <c r="X7" s="19">
        <v>0.5</v>
      </c>
      <c r="Y7" s="18">
        <f>$Y$2*Z7/$Z$47</f>
        <v>0</v>
      </c>
      <c r="Z7" s="19"/>
      <c r="AA7" s="18">
        <f>$AA$2*AB7/$AB$47</f>
        <v>0</v>
      </c>
      <c r="AB7" s="19"/>
      <c r="AC7" s="18">
        <f>$AC$2*AD7/$AD$47</f>
        <v>0</v>
      </c>
      <c r="AD7" s="19"/>
    </row>
    <row r="8" spans="2:30" ht="15">
      <c r="B8" s="31" t="s">
        <v>40</v>
      </c>
      <c r="C8" s="32">
        <v>234</v>
      </c>
      <c r="D8" s="33">
        <f t="shared" si="0"/>
        <v>91687.00441812631</v>
      </c>
      <c r="E8" s="12">
        <f>$E$2*F8/$F$47</f>
        <v>16130.536524822694</v>
      </c>
      <c r="F8" s="19">
        <v>0.5</v>
      </c>
      <c r="G8" s="18">
        <f>$G$2*H8/$H$47</f>
        <v>41519.70098591549</v>
      </c>
      <c r="H8" s="19">
        <v>0.5</v>
      </c>
      <c r="I8" s="18">
        <f>$I$2*J8/$J$47</f>
        <v>2887.6439726027397</v>
      </c>
      <c r="J8" s="19">
        <v>0.5</v>
      </c>
      <c r="K8" s="18">
        <f>$K$2*L8/$L$47</f>
        <v>0</v>
      </c>
      <c r="L8" s="19"/>
      <c r="M8" s="18">
        <f>$M$2*N8/$N$47</f>
        <v>0</v>
      </c>
      <c r="N8" s="19"/>
      <c r="O8" s="18">
        <f>$O$2*P8/$P$47</f>
        <v>3537.249014084507</v>
      </c>
      <c r="P8" s="19">
        <v>0.5</v>
      </c>
      <c r="Q8" s="18">
        <f>$Q$2*R8/$R$47</f>
        <v>6715.671985815603</v>
      </c>
      <c r="R8" s="19">
        <v>0.5</v>
      </c>
      <c r="S8" s="18">
        <f>$S$2*T8/$T$47</f>
        <v>919.0014743589744</v>
      </c>
      <c r="T8" s="19">
        <v>0.5</v>
      </c>
      <c r="U8" s="18">
        <f>$U$2*V8/$V$47</f>
        <v>1609.8919736842104</v>
      </c>
      <c r="V8" s="19">
        <v>0.5</v>
      </c>
      <c r="W8" s="18">
        <f>$W$2*X8/$X$47</f>
        <v>18367.308486842107</v>
      </c>
      <c r="X8" s="19">
        <v>0.5</v>
      </c>
      <c r="Y8" s="18"/>
      <c r="Z8" s="19"/>
      <c r="AA8" s="18"/>
      <c r="AB8" s="19"/>
      <c r="AC8" s="18"/>
      <c r="AD8" s="19"/>
    </row>
    <row r="9" spans="2:30" ht="15">
      <c r="B9" s="31" t="s">
        <v>27</v>
      </c>
      <c r="C9" s="32">
        <v>250</v>
      </c>
      <c r="D9" s="33">
        <f t="shared" si="0"/>
        <v>344.481503346319</v>
      </c>
      <c r="E9" s="12">
        <f>$E$2*F9/$F$47</f>
        <v>0</v>
      </c>
      <c r="F9" s="19"/>
      <c r="G9" s="18">
        <f>$G$2*H9/$H$47</f>
        <v>0</v>
      </c>
      <c r="H9" s="19"/>
      <c r="I9" s="18">
        <f>$I$2*J9/$J$47</f>
        <v>0</v>
      </c>
      <c r="J9" s="19"/>
      <c r="K9" s="18">
        <f>$K$2*L9/$L$47</f>
        <v>322.56347517730495</v>
      </c>
      <c r="L9" s="19">
        <v>0.5</v>
      </c>
      <c r="M9" s="18">
        <f>$M$2*N9/$N$47</f>
        <v>21.918028169014086</v>
      </c>
      <c r="N9" s="19">
        <v>0.5</v>
      </c>
      <c r="O9" s="18">
        <f>$O$2*P9/$P$47</f>
        <v>0</v>
      </c>
      <c r="P9" s="19"/>
      <c r="Q9" s="18">
        <f>$Q$2*R9/$R$47</f>
        <v>0</v>
      </c>
      <c r="R9" s="19"/>
      <c r="S9" s="18">
        <f>$S$2*T9/$T$47</f>
        <v>0</v>
      </c>
      <c r="T9" s="19"/>
      <c r="U9" s="18">
        <f>$U$2*V9/$V$47</f>
        <v>0</v>
      </c>
      <c r="V9" s="19"/>
      <c r="W9" s="18">
        <f>$W$2*X9/$X$47</f>
        <v>0</v>
      </c>
      <c r="X9" s="19"/>
      <c r="Y9" s="18">
        <f>$Y$2*Z9/$Z$47</f>
        <v>0</v>
      </c>
      <c r="Z9" s="19"/>
      <c r="AA9" s="18">
        <f>$AA$2*AB9/$AB$47</f>
        <v>0</v>
      </c>
      <c r="AB9" s="19"/>
      <c r="AC9" s="18">
        <f>$AC$2*AD9/$AD$47</f>
        <v>0</v>
      </c>
      <c r="AD9" s="19"/>
    </row>
    <row r="10" spans="2:30" ht="15">
      <c r="B10" s="31" t="s">
        <v>41</v>
      </c>
      <c r="C10" s="32">
        <v>252</v>
      </c>
      <c r="D10" s="33">
        <f t="shared" si="0"/>
        <v>344.481503346319</v>
      </c>
      <c r="E10" s="12"/>
      <c r="F10" s="19"/>
      <c r="G10" s="18"/>
      <c r="H10" s="19"/>
      <c r="I10" s="18"/>
      <c r="J10" s="19"/>
      <c r="K10" s="18">
        <f>$K$2*L10/$L$47</f>
        <v>322.56347517730495</v>
      </c>
      <c r="L10" s="19">
        <v>0.5</v>
      </c>
      <c r="M10" s="18">
        <f>$M$2*N10/$N$47</f>
        <v>21.918028169014086</v>
      </c>
      <c r="N10" s="19">
        <v>0.5</v>
      </c>
      <c r="O10" s="18"/>
      <c r="P10" s="19"/>
      <c r="Q10" s="18"/>
      <c r="R10" s="19"/>
      <c r="S10" s="18"/>
      <c r="T10" s="19"/>
      <c r="U10" s="18"/>
      <c r="V10" s="19"/>
      <c r="W10" s="18"/>
      <c r="X10" s="19"/>
      <c r="Y10" s="18"/>
      <c r="Z10" s="19"/>
      <c r="AA10" s="18"/>
      <c r="AB10" s="19"/>
      <c r="AC10" s="18"/>
      <c r="AD10" s="19"/>
    </row>
    <row r="11" spans="2:30" ht="15">
      <c r="B11" s="31" t="s">
        <v>28</v>
      </c>
      <c r="C11" s="32">
        <v>242</v>
      </c>
      <c r="D11" s="33">
        <f t="shared" si="0"/>
        <v>23788.07545695364</v>
      </c>
      <c r="E11" s="12">
        <f>$E$2*F11/$F$47</f>
        <v>0</v>
      </c>
      <c r="F11" s="19"/>
      <c r="G11" s="18">
        <f>$G$2*H11/$H$47</f>
        <v>0</v>
      </c>
      <c r="H11" s="19"/>
      <c r="I11" s="18">
        <f>$I$2*J11/$J$47</f>
        <v>0</v>
      </c>
      <c r="J11" s="19"/>
      <c r="K11" s="18">
        <f>$K$2*L11/$L$47</f>
        <v>0</v>
      </c>
      <c r="L11" s="19"/>
      <c r="M11" s="18">
        <f>$M$2*N11/$N$47</f>
        <v>0</v>
      </c>
      <c r="N11" s="19"/>
      <c r="O11" s="18">
        <f>$O$2*P11/$P$47</f>
        <v>0</v>
      </c>
      <c r="P11" s="19"/>
      <c r="Q11" s="18">
        <f>$Q$2*R11/$R$47</f>
        <v>0</v>
      </c>
      <c r="R11" s="19"/>
      <c r="S11" s="18">
        <f>$S$2*T11/$T$47</f>
        <v>0</v>
      </c>
      <c r="T11" s="19"/>
      <c r="U11" s="18">
        <f>$U$2*V11/$V$47</f>
        <v>0</v>
      </c>
      <c r="V11" s="19"/>
      <c r="W11" s="18">
        <f>$W$2*X11/$X$47</f>
        <v>0</v>
      </c>
      <c r="X11" s="19"/>
      <c r="Y11" s="18">
        <f>$Y$2*Z11/$Z$47</f>
        <v>18434.174</v>
      </c>
      <c r="Z11" s="19">
        <v>0.5</v>
      </c>
      <c r="AA11" s="18">
        <f>$AA$2*AB11/$AB$47</f>
        <v>5050.554437086093</v>
      </c>
      <c r="AB11" s="19">
        <v>0.5</v>
      </c>
      <c r="AC11" s="18">
        <f>$AC$2*AD11/$AD$47</f>
        <v>303.3470198675497</v>
      </c>
      <c r="AD11" s="19">
        <v>0.5</v>
      </c>
    </row>
    <row r="12" spans="2:30" ht="15">
      <c r="B12" s="31" t="s">
        <v>16</v>
      </c>
      <c r="C12" s="32">
        <v>238</v>
      </c>
      <c r="D12" s="33">
        <f t="shared" si="0"/>
        <v>1109088.1197598104</v>
      </c>
      <c r="E12" s="12">
        <f>$E$2*F12/$F$47</f>
        <v>154466.01776170213</v>
      </c>
      <c r="F12" s="19">
        <v>4.788</v>
      </c>
      <c r="G12" s="18">
        <f>$G$2*H12/$H$47</f>
        <v>397592.6566411268</v>
      </c>
      <c r="H12" s="19">
        <v>4.788</v>
      </c>
      <c r="I12" s="18">
        <f>$I$2*J12/$J$47</f>
        <v>27652.078681643838</v>
      </c>
      <c r="J12" s="19">
        <v>4.788</v>
      </c>
      <c r="K12" s="18">
        <f>$K$2*L12/$L$47</f>
        <v>3088.8678382978724</v>
      </c>
      <c r="L12" s="19">
        <v>4.788</v>
      </c>
      <c r="M12" s="18">
        <f>$M$2*N12/$N$47</f>
        <v>209.8870377464789</v>
      </c>
      <c r="N12" s="19">
        <v>4.788</v>
      </c>
      <c r="O12" s="18">
        <f>$O$2*P12/$P$47</f>
        <v>33872.69655887324</v>
      </c>
      <c r="P12" s="19">
        <v>4.788</v>
      </c>
      <c r="Q12" s="18">
        <f>$Q$2*R12/$R$47</f>
        <v>64309.274936170215</v>
      </c>
      <c r="R12" s="19">
        <v>4.788</v>
      </c>
      <c r="S12" s="18">
        <f>$S$2*T12/$T$47</f>
        <v>8800.35811846154</v>
      </c>
      <c r="T12" s="19">
        <v>4.788</v>
      </c>
      <c r="U12" s="18">
        <f>$U$2*V12/$V$47</f>
        <v>15416.32554</v>
      </c>
      <c r="V12" s="19">
        <v>4.788</v>
      </c>
      <c r="W12" s="18">
        <f>$W$2*X12/$X$47</f>
        <v>175885.34607000003</v>
      </c>
      <c r="X12" s="19">
        <v>4.788</v>
      </c>
      <c r="Y12" s="18">
        <f>$Y$2*Z12/$Z$47</f>
        <v>176525.650224</v>
      </c>
      <c r="Z12" s="19">
        <v>4.788</v>
      </c>
      <c r="AA12" s="18">
        <f>$AA$2*AB12/$AB$47</f>
        <v>48364.10928953643</v>
      </c>
      <c r="AB12" s="19">
        <v>4.788</v>
      </c>
      <c r="AC12" s="18">
        <f>$AC$2*AD12/$AD$47</f>
        <v>2904.851062251656</v>
      </c>
      <c r="AD12" s="19">
        <v>4.788</v>
      </c>
    </row>
    <row r="13" spans="2:30" ht="15">
      <c r="B13" s="31" t="s">
        <v>17</v>
      </c>
      <c r="C13" s="32">
        <v>245</v>
      </c>
      <c r="D13" s="33">
        <f t="shared" si="0"/>
        <v>278105.93078187725</v>
      </c>
      <c r="E13" s="12">
        <f>$E$2*F13/$F$47</f>
        <v>38732.64430340425</v>
      </c>
      <c r="F13" s="19">
        <v>1.2006</v>
      </c>
      <c r="G13" s="18">
        <f>$G$2*H13/$H$47</f>
        <v>99697.10600738027</v>
      </c>
      <c r="H13" s="19">
        <v>1.2006</v>
      </c>
      <c r="I13" s="18">
        <f>$I$2*J13/$J$47</f>
        <v>6933.810707013698</v>
      </c>
      <c r="J13" s="19">
        <v>1.2006</v>
      </c>
      <c r="K13" s="18">
        <f>$K$2*L13/$L$47</f>
        <v>774.5394165957446</v>
      </c>
      <c r="L13" s="19">
        <v>1.2006</v>
      </c>
      <c r="M13" s="18">
        <f>$M$2*N13/$N$47</f>
        <v>52.62956923943662</v>
      </c>
      <c r="N13" s="19">
        <v>1.2006</v>
      </c>
      <c r="O13" s="18">
        <f>$O$2*P13/$P$47</f>
        <v>8493.642332619716</v>
      </c>
      <c r="P13" s="19">
        <v>1.2006</v>
      </c>
      <c r="Q13" s="18">
        <f>$Q$2*R13/$R$47</f>
        <v>16125.671572340425</v>
      </c>
      <c r="R13" s="19">
        <v>1.2006</v>
      </c>
      <c r="S13" s="18">
        <f>$S$2*T13/$T$47</f>
        <v>2206.7063402307695</v>
      </c>
      <c r="T13" s="19">
        <v>1.2006</v>
      </c>
      <c r="U13" s="18">
        <f>$U$2*V13/$V$47</f>
        <v>3865.672607210526</v>
      </c>
      <c r="V13" s="19">
        <v>1.2006</v>
      </c>
      <c r="W13" s="18">
        <f>$W$2*X13/$X$47</f>
        <v>44103.58113860527</v>
      </c>
      <c r="X13" s="19">
        <v>1.2006</v>
      </c>
      <c r="Y13" s="18">
        <f>$Y$2*Z13/$Z$47</f>
        <v>44264.13860879999</v>
      </c>
      <c r="Z13" s="19">
        <v>1.2006</v>
      </c>
      <c r="AA13" s="18">
        <f>$AA$2*AB13/$AB$47</f>
        <v>12127.391314331124</v>
      </c>
      <c r="AB13" s="19">
        <v>1.2006</v>
      </c>
      <c r="AC13" s="18">
        <f>$AC$2*AD13/$AD$47</f>
        <v>728.3968641059603</v>
      </c>
      <c r="AD13" s="19">
        <v>1.2006</v>
      </c>
    </row>
    <row r="14" spans="2:30" ht="15">
      <c r="B14" s="31" t="s">
        <v>38</v>
      </c>
      <c r="C14" s="32">
        <v>254</v>
      </c>
      <c r="D14" s="33">
        <f t="shared" si="0"/>
        <v>2640.685999428119</v>
      </c>
      <c r="E14" s="12">
        <f>$E$2*F14/$F$47</f>
        <v>367.77623276595745</v>
      </c>
      <c r="F14" s="19">
        <v>0.0114</v>
      </c>
      <c r="G14" s="18">
        <f>$G$2*H14/$H$47</f>
        <v>946.6491824788733</v>
      </c>
      <c r="H14" s="19">
        <v>0.0114</v>
      </c>
      <c r="I14" s="18">
        <f>$I$2*J14/$J$47</f>
        <v>65.83828257534248</v>
      </c>
      <c r="J14" s="19">
        <v>0.0114</v>
      </c>
      <c r="K14" s="18">
        <f>$K$2*L14/$L$47</f>
        <v>7.354447234042553</v>
      </c>
      <c r="L14" s="19">
        <v>0.0114</v>
      </c>
      <c r="M14" s="18">
        <f>$M$2*N14/$N$47</f>
        <v>0.49973104225352116</v>
      </c>
      <c r="N14" s="19">
        <v>0.0114</v>
      </c>
      <c r="O14" s="18">
        <f>$O$2*P14/$P$47</f>
        <v>80.64927752112676</v>
      </c>
      <c r="P14" s="19">
        <v>0.0114</v>
      </c>
      <c r="Q14" s="18">
        <f>$Q$2*R14/$R$47</f>
        <v>153.11732127659576</v>
      </c>
      <c r="R14" s="19">
        <v>0.0114</v>
      </c>
      <c r="S14" s="18">
        <f>$S$2*T14/$T$47</f>
        <v>20.95323361538462</v>
      </c>
      <c r="T14" s="19">
        <v>0.0114</v>
      </c>
      <c r="U14" s="18">
        <f>$U$2*V14/$V$47</f>
        <v>36.705537</v>
      </c>
      <c r="V14" s="19">
        <v>0.0114</v>
      </c>
      <c r="W14" s="18">
        <f>$W$2*X14/$X$47</f>
        <v>418.7746335</v>
      </c>
      <c r="X14" s="19">
        <v>0.0114</v>
      </c>
      <c r="Y14" s="18">
        <f>$Y$2*Z14/$Z$47</f>
        <v>420.2991672</v>
      </c>
      <c r="Z14" s="19">
        <v>0.0114</v>
      </c>
      <c r="AA14" s="18">
        <f>$AA$2*AB14/$AB$47</f>
        <v>115.15264116556291</v>
      </c>
      <c r="AB14" s="19">
        <v>0.0114</v>
      </c>
      <c r="AC14" s="18">
        <f>$AC$2*AD14/$AD$47</f>
        <v>6.916312052980133</v>
      </c>
      <c r="AD14" s="19">
        <v>0.0114</v>
      </c>
    </row>
    <row r="15" spans="2:30" ht="15">
      <c r="B15" s="31" t="s">
        <v>29</v>
      </c>
      <c r="C15" s="32">
        <v>236</v>
      </c>
      <c r="D15" s="25">
        <f t="shared" si="0"/>
        <v>184062.97184294526</v>
      </c>
      <c r="E15" s="12">
        <f>$E$2*F15/$F$47</f>
        <v>32261.073049645387</v>
      </c>
      <c r="F15" s="19">
        <v>1</v>
      </c>
      <c r="G15" s="18">
        <f>$G$2*H15/$H$47</f>
        <v>83039.40197183099</v>
      </c>
      <c r="H15" s="19">
        <v>1</v>
      </c>
      <c r="I15" s="18">
        <f>$I$2*J15/$J$47</f>
        <v>5775.287945205479</v>
      </c>
      <c r="J15" s="19">
        <v>1</v>
      </c>
      <c r="K15" s="18">
        <f>$K$2*L15/$L$47</f>
        <v>645.1269503546099</v>
      </c>
      <c r="L15" s="19">
        <v>1</v>
      </c>
      <c r="M15" s="18">
        <f>$M$2*N15/$N$47</f>
        <v>43.83605633802817</v>
      </c>
      <c r="N15" s="19">
        <v>1</v>
      </c>
      <c r="O15" s="18">
        <f>$O$2*P15/$P$47</f>
        <v>7074.498028169014</v>
      </c>
      <c r="P15" s="19">
        <v>1</v>
      </c>
      <c r="Q15" s="18">
        <f>$Q$2*R15/$R$47</f>
        <v>13431.343971631206</v>
      </c>
      <c r="R15" s="19">
        <v>1</v>
      </c>
      <c r="S15" s="18">
        <f>$S$2*T15/$T$47</f>
        <v>1838.0029487179488</v>
      </c>
      <c r="T15" s="19">
        <v>1</v>
      </c>
      <c r="U15" s="18">
        <f>$U$2*V15/$V$47</f>
        <v>3219.7839473684207</v>
      </c>
      <c r="V15" s="19">
        <v>1</v>
      </c>
      <c r="W15" s="18">
        <f>$W$2*X15/$X$47</f>
        <v>36734.61697368421</v>
      </c>
      <c r="X15" s="19">
        <v>1</v>
      </c>
      <c r="Y15" s="18">
        <f>$Y$2*Z15/$Z$47</f>
        <v>0</v>
      </c>
      <c r="Z15" s="19"/>
      <c r="AA15" s="18">
        <f>$AA$2*AB15/$AB$47</f>
        <v>0</v>
      </c>
      <c r="AB15" s="19"/>
      <c r="AC15" s="18">
        <f>$AC$2*AD15/$AD$47</f>
        <v>0</v>
      </c>
      <c r="AD15" s="19"/>
    </row>
    <row r="16" spans="2:30" ht="15">
      <c r="B16" s="31" t="s">
        <v>30</v>
      </c>
      <c r="C16" s="32">
        <v>243</v>
      </c>
      <c r="D16" s="33">
        <f t="shared" si="0"/>
        <v>47576.15091390728</v>
      </c>
      <c r="E16" s="12">
        <f>$E$2*F16/$F$47</f>
        <v>0</v>
      </c>
      <c r="F16" s="19"/>
      <c r="G16" s="18">
        <f>$G$2*H16/$H$47</f>
        <v>0</v>
      </c>
      <c r="H16" s="19"/>
      <c r="I16" s="18">
        <f>$I$2*J16/$J$47</f>
        <v>0</v>
      </c>
      <c r="J16" s="19"/>
      <c r="K16" s="18">
        <f>$K$2*L16/$L$47</f>
        <v>0</v>
      </c>
      <c r="L16" s="19"/>
      <c r="M16" s="18">
        <f>$M$2*N16/$N$47</f>
        <v>0</v>
      </c>
      <c r="N16" s="19"/>
      <c r="O16" s="18">
        <f>$O$2*P16/$P$47</f>
        <v>0</v>
      </c>
      <c r="P16" s="19"/>
      <c r="Q16" s="18">
        <f>$Q$2*R16/$R$47</f>
        <v>0</v>
      </c>
      <c r="R16" s="19"/>
      <c r="S16" s="18">
        <f>$S$2*T16/$T$47</f>
        <v>0</v>
      </c>
      <c r="T16" s="19"/>
      <c r="U16" s="18">
        <f>$U$2*V16/$V$47</f>
        <v>0</v>
      </c>
      <c r="V16" s="19"/>
      <c r="W16" s="18">
        <f>$W$2*X16/$X$47</f>
        <v>0</v>
      </c>
      <c r="X16" s="19"/>
      <c r="Y16" s="18">
        <f>$Y$2*Z16/$Z$47</f>
        <v>36868.348</v>
      </c>
      <c r="Z16" s="19">
        <v>1</v>
      </c>
      <c r="AA16" s="18">
        <f>$AA$2*AB16/$AB$47</f>
        <v>10101.108874172185</v>
      </c>
      <c r="AB16" s="19">
        <v>1</v>
      </c>
      <c r="AC16" s="18">
        <f>$AC$2*AD16/$AD$47</f>
        <v>606.6940397350994</v>
      </c>
      <c r="AD16" s="19">
        <v>1</v>
      </c>
    </row>
    <row r="17" spans="2:30" ht="15">
      <c r="B17" s="31" t="s">
        <v>13</v>
      </c>
      <c r="C17" s="32">
        <v>222</v>
      </c>
      <c r="D17" s="33">
        <f t="shared" si="0"/>
        <v>0</v>
      </c>
      <c r="E17" s="12">
        <f>$E$2*F17/$F$47</f>
        <v>0</v>
      </c>
      <c r="F17" s="19"/>
      <c r="G17" s="18">
        <f>$G$2*H17/$H$47</f>
        <v>0</v>
      </c>
      <c r="H17" s="19"/>
      <c r="I17" s="18">
        <f>$I$2*J17/$J$47</f>
        <v>0</v>
      </c>
      <c r="J17" s="19"/>
      <c r="K17" s="18">
        <f>$K$2*L17/$L$47</f>
        <v>0</v>
      </c>
      <c r="L17" s="19"/>
      <c r="M17" s="18">
        <f>$M$2*N17/$N$47</f>
        <v>0</v>
      </c>
      <c r="N17" s="19"/>
      <c r="O17" s="22"/>
      <c r="P17" s="19"/>
      <c r="Q17" s="18">
        <f>$Q$2*R17/$R$47</f>
        <v>0</v>
      </c>
      <c r="R17" s="19"/>
      <c r="S17" s="18">
        <f>$S$2*T17/$T$47</f>
        <v>0</v>
      </c>
      <c r="T17" s="19"/>
      <c r="U17" s="18">
        <f>$U$2*V17/$V$47</f>
        <v>0</v>
      </c>
      <c r="V17" s="19"/>
      <c r="W17" s="18">
        <f>$W$2*X17/$X$47</f>
        <v>0</v>
      </c>
      <c r="X17" s="19"/>
      <c r="Y17" s="18">
        <f>$Y$2*Z17/$Z$47</f>
        <v>0</v>
      </c>
      <c r="Z17" s="19"/>
      <c r="AA17" s="18">
        <f>$AA$2*AB17/$AB$47</f>
        <v>0</v>
      </c>
      <c r="AB17" s="19"/>
      <c r="AC17" s="18">
        <f>$AC$2*AD17/$AD$47</f>
        <v>0</v>
      </c>
      <c r="AD17" s="19"/>
    </row>
    <row r="18" spans="2:30" ht="15">
      <c r="B18" s="31" t="s">
        <v>12</v>
      </c>
      <c r="C18" s="32">
        <v>223</v>
      </c>
      <c r="D18" s="33">
        <f t="shared" si="0"/>
        <v>0</v>
      </c>
      <c r="E18" s="12">
        <f>$E$2*F18/$F$47</f>
        <v>0</v>
      </c>
      <c r="F18" s="19"/>
      <c r="G18" s="18">
        <f>$G$2*H18/$H$47</f>
        <v>0</v>
      </c>
      <c r="H18" s="19"/>
      <c r="I18" s="18">
        <f>$I$2*J18/$J$47</f>
        <v>0</v>
      </c>
      <c r="J18" s="19"/>
      <c r="K18" s="18">
        <f>$K$2*L18/$L$47</f>
        <v>0</v>
      </c>
      <c r="L18" s="19"/>
      <c r="M18" s="18">
        <f>$M$2*N18/$N$47</f>
        <v>0</v>
      </c>
      <c r="N18" s="19"/>
      <c r="O18" s="22"/>
      <c r="P18" s="19"/>
      <c r="Q18" s="18">
        <f>$Q$2*R18/$R$47</f>
        <v>0</v>
      </c>
      <c r="R18" s="19"/>
      <c r="S18" s="18">
        <f>$S$2*T18/$T$47</f>
        <v>0</v>
      </c>
      <c r="T18" s="19"/>
      <c r="U18" s="18">
        <f>$U$2*V18/$V$47</f>
        <v>0</v>
      </c>
      <c r="V18" s="19"/>
      <c r="W18" s="18">
        <f>$W$2*X18/$X$47</f>
        <v>0</v>
      </c>
      <c r="X18" s="19"/>
      <c r="Y18" s="18">
        <f>$Y$2*Z18/$Z$47</f>
        <v>0</v>
      </c>
      <c r="Z18" s="19"/>
      <c r="AA18" s="18">
        <f>$AA$2*AB18/$AB$47</f>
        <v>0</v>
      </c>
      <c r="AB18" s="19"/>
      <c r="AC18" s="18">
        <f>$AC$2*AD18/$AD$47</f>
        <v>0</v>
      </c>
      <c r="AD18" s="19"/>
    </row>
    <row r="19" spans="2:30" ht="15">
      <c r="B19" s="31" t="s">
        <v>14</v>
      </c>
      <c r="C19" s="32">
        <v>224</v>
      </c>
      <c r="D19" s="33">
        <f t="shared" si="0"/>
        <v>0</v>
      </c>
      <c r="E19" s="12">
        <f>$E$2*F19/$F$47</f>
        <v>0</v>
      </c>
      <c r="F19" s="19"/>
      <c r="G19" s="18">
        <f>$G$2*H19/$H$47</f>
        <v>0</v>
      </c>
      <c r="H19" s="19"/>
      <c r="I19" s="18">
        <f>$I$2*J19/$J$47</f>
        <v>0</v>
      </c>
      <c r="J19" s="19"/>
      <c r="K19" s="18">
        <f>$K$2*L19/$L$47</f>
        <v>0</v>
      </c>
      <c r="L19" s="19"/>
      <c r="M19" s="18">
        <f>$M$2*N19/$N$47</f>
        <v>0</v>
      </c>
      <c r="N19" s="19"/>
      <c r="O19" s="18">
        <f>$O$2*P19/$P$47</f>
        <v>0</v>
      </c>
      <c r="P19" s="19"/>
      <c r="Q19" s="18">
        <f>$Q$2*R19/$R$47</f>
        <v>0</v>
      </c>
      <c r="R19" s="19"/>
      <c r="S19" s="18">
        <f>$S$2*T19/$T$47</f>
        <v>0</v>
      </c>
      <c r="T19" s="19"/>
      <c r="U19" s="18">
        <f>$U$2*V19/$V$47</f>
        <v>0</v>
      </c>
      <c r="V19" s="19"/>
      <c r="W19" s="18">
        <f>$W$2*X19/$X$47</f>
        <v>0</v>
      </c>
      <c r="X19" s="19"/>
      <c r="Y19" s="18">
        <f>$Y$2*Z19/$Z$47</f>
        <v>0</v>
      </c>
      <c r="Z19" s="19"/>
      <c r="AA19" s="18">
        <f>$AA$2*AB19/$AB$47</f>
        <v>0</v>
      </c>
      <c r="AB19" s="19"/>
      <c r="AC19" s="18">
        <f>$AC$2*AD19/$AD$47</f>
        <v>0</v>
      </c>
      <c r="AD19" s="19"/>
    </row>
    <row r="20" spans="2:30" ht="18.75" thickBot="1">
      <c r="B20" s="47" t="s">
        <v>15</v>
      </c>
      <c r="C20" s="48">
        <v>225</v>
      </c>
      <c r="D20" s="49">
        <f t="shared" si="0"/>
        <v>0</v>
      </c>
      <c r="E20" s="34">
        <f>$E$2*F20/$F$47</f>
        <v>0</v>
      </c>
      <c r="F20" s="35"/>
      <c r="G20" s="36">
        <f>$G$2*H20/$H$47</f>
        <v>0</v>
      </c>
      <c r="H20" s="35"/>
      <c r="I20" s="36">
        <f>$I$2*J20/$J$47</f>
        <v>0</v>
      </c>
      <c r="J20" s="35"/>
      <c r="K20" s="36">
        <f>$K$2*L20/$L$47</f>
        <v>0</v>
      </c>
      <c r="L20" s="35"/>
      <c r="M20" s="36">
        <f>$M$2*N20/$N$47</f>
        <v>0</v>
      </c>
      <c r="N20" s="35"/>
      <c r="O20" s="36">
        <f>$O$2*P20/$P$47</f>
        <v>0</v>
      </c>
      <c r="P20" s="35"/>
      <c r="Q20" s="36">
        <f>$Q$2*R20/$R$47</f>
        <v>0</v>
      </c>
      <c r="R20" s="35"/>
      <c r="S20" s="36">
        <f>$S$2*T20/$T$47</f>
        <v>0</v>
      </c>
      <c r="T20" s="35"/>
      <c r="U20" s="36">
        <f>$U$2*V20/$V$47</f>
        <v>0</v>
      </c>
      <c r="V20" s="35"/>
      <c r="W20" s="36">
        <f>$W$2*X20/$X$47</f>
        <v>0</v>
      </c>
      <c r="X20" s="35"/>
      <c r="Y20" s="36">
        <f>$Y$2*Z20/$Z$47</f>
        <v>0</v>
      </c>
      <c r="Z20" s="35"/>
      <c r="AA20" s="36">
        <f>$AA$2*AB20/$AB$47</f>
        <v>0</v>
      </c>
      <c r="AB20" s="35"/>
      <c r="AC20" s="36">
        <f>$AC$2*AD20/$AD$47</f>
        <v>0</v>
      </c>
      <c r="AD20" s="35"/>
    </row>
    <row r="21" spans="2:30" ht="22.5" thickBot="1" thickTop="1">
      <c r="B21" s="53" t="s">
        <v>56</v>
      </c>
      <c r="C21" s="54"/>
      <c r="D21" s="55">
        <f>SUM(D3:D20)</f>
        <v>10399972.448601414</v>
      </c>
      <c r="E21" s="40">
        <f>SUM(E3:E20)</f>
        <v>1451748.2872340428</v>
      </c>
      <c r="F21" s="41">
        <f>SUM(F3:F20)</f>
        <v>45</v>
      </c>
      <c r="G21" s="42">
        <f>SUM(G3:G20)</f>
        <v>3736773.0887323944</v>
      </c>
      <c r="H21" s="41">
        <f>SUM(H3:H20)</f>
        <v>45</v>
      </c>
      <c r="I21" s="42">
        <f>SUM(I3:I20)</f>
        <v>259887.95753424658</v>
      </c>
      <c r="J21" s="41">
        <f>SUM(J3:J20)</f>
        <v>45</v>
      </c>
      <c r="K21" s="42">
        <f>SUM(K3:K20)</f>
        <v>29030.712765957443</v>
      </c>
      <c r="L21" s="41">
        <f>SUM(L3:L20)</f>
        <v>45</v>
      </c>
      <c r="M21" s="42">
        <f>SUM(M3:M20)</f>
        <v>1972.6225352112676</v>
      </c>
      <c r="N21" s="41">
        <f>SUM(N3:N20)</f>
        <v>45</v>
      </c>
      <c r="O21" s="42">
        <f>SUM(O3:O20)</f>
        <v>318352.4112676056</v>
      </c>
      <c r="P21" s="41">
        <f>SUM(P3:P20)</f>
        <v>45</v>
      </c>
      <c r="Q21" s="42">
        <f>SUM(Q3:Q20)</f>
        <v>604410.4787234043</v>
      </c>
      <c r="R21" s="41">
        <f>SUM(R3:R20)</f>
        <v>45</v>
      </c>
      <c r="S21" s="42">
        <f>SUM(S3:S20)</f>
        <v>82710.13269230767</v>
      </c>
      <c r="T21" s="41">
        <f>SUM(T3:T20)</f>
        <v>45</v>
      </c>
      <c r="U21" s="42">
        <f>SUM(U3:U20)</f>
        <v>144890.2776315789</v>
      </c>
      <c r="V21" s="41">
        <f>SUM(V3:V20)</f>
        <v>45</v>
      </c>
      <c r="W21" s="42">
        <f>SUM(W3:W20)</f>
        <v>1653057.7638157893</v>
      </c>
      <c r="X21" s="41">
        <f>SUM(X3:X20)</f>
        <v>45</v>
      </c>
      <c r="Y21" s="42">
        <f>SUM(Y3:Y20)</f>
        <v>1640641.4859999998</v>
      </c>
      <c r="Z21" s="41">
        <f>SUM(Z3:Z20)</f>
        <v>44.5</v>
      </c>
      <c r="AA21" s="42">
        <f>SUM(AA3:AA20)</f>
        <v>449499.3449006623</v>
      </c>
      <c r="AB21" s="41">
        <f>SUM(AB3:AB20)</f>
        <v>44.5</v>
      </c>
      <c r="AC21" s="42">
        <f>SUM(AC3:AC20)</f>
        <v>26997.884768211923</v>
      </c>
      <c r="AD21" s="41">
        <f>SUM(AD3:AD20)</f>
        <v>44.5</v>
      </c>
    </row>
    <row r="22" spans="2:30" ht="15">
      <c r="B22" s="50" t="s">
        <v>2</v>
      </c>
      <c r="C22" s="51">
        <v>500</v>
      </c>
      <c r="D22" s="52">
        <f t="shared" si="0"/>
        <v>2427578.006491815</v>
      </c>
      <c r="E22" s="37">
        <f>$E$2*F22/$F$47</f>
        <v>338096.0455602837</v>
      </c>
      <c r="F22" s="38">
        <v>10.48</v>
      </c>
      <c r="G22" s="39">
        <f>$G$2*H22/$H$47</f>
        <v>870252.9326647887</v>
      </c>
      <c r="H22" s="38">
        <v>10.48</v>
      </c>
      <c r="I22" s="39">
        <f>$I$2*J22/$J$47</f>
        <v>60525.01766575343</v>
      </c>
      <c r="J22" s="38">
        <v>10.48</v>
      </c>
      <c r="K22" s="39">
        <f>$K$2*L22/$L$47</f>
        <v>6760.930439716311</v>
      </c>
      <c r="L22" s="38">
        <v>10.48</v>
      </c>
      <c r="M22" s="39">
        <f>$M$2*N22/$N$47</f>
        <v>459.40187042253524</v>
      </c>
      <c r="N22" s="38">
        <v>10.48</v>
      </c>
      <c r="O22" s="39">
        <f>$O$2*P22/$P$47</f>
        <v>74140.73933521127</v>
      </c>
      <c r="P22" s="38">
        <v>10.48</v>
      </c>
      <c r="Q22" s="39">
        <f>$Q$2*R22/$R$47</f>
        <v>140760.48482269503</v>
      </c>
      <c r="R22" s="38">
        <v>10.48</v>
      </c>
      <c r="S22" s="39">
        <f>$S$2*T22/$T$47</f>
        <v>19262.270902564105</v>
      </c>
      <c r="T22" s="38">
        <v>10.48</v>
      </c>
      <c r="U22" s="39">
        <f>$U$2*V22/$V$47</f>
        <v>33743.33576842105</v>
      </c>
      <c r="V22" s="38">
        <v>10.48</v>
      </c>
      <c r="W22" s="39">
        <f>$W$2*X22/$X$47</f>
        <v>384978.78588421055</v>
      </c>
      <c r="X22" s="38">
        <v>10.48</v>
      </c>
      <c r="Y22" s="39">
        <f>$Y$2*Z22/$Z$47</f>
        <v>386380.28703999997</v>
      </c>
      <c r="Z22" s="38">
        <v>10.48</v>
      </c>
      <c r="AA22" s="39">
        <f>$AA$2*AB22/$AB$47</f>
        <v>105859.6210013245</v>
      </c>
      <c r="AB22" s="38">
        <v>10.48</v>
      </c>
      <c r="AC22" s="39">
        <f>$AC$2*AD22/$AD$47</f>
        <v>6358.153536423842</v>
      </c>
      <c r="AD22" s="38">
        <v>10.48</v>
      </c>
    </row>
    <row r="23" spans="2:30" ht="15">
      <c r="B23" s="31" t="s">
        <v>31</v>
      </c>
      <c r="C23" s="32">
        <v>294</v>
      </c>
      <c r="D23" s="33">
        <f t="shared" si="0"/>
        <v>352091.4665904159</v>
      </c>
      <c r="E23" s="12">
        <f>$E$2*F23/$F$47</f>
        <v>49036.83103546099</v>
      </c>
      <c r="F23" s="19">
        <v>1.52</v>
      </c>
      <c r="G23" s="18">
        <f>$G$2*H23/$H$47</f>
        <v>126219.8909971831</v>
      </c>
      <c r="H23" s="19">
        <v>1.52</v>
      </c>
      <c r="I23" s="18">
        <f>$I$2*J23/$J$47</f>
        <v>8778.43767671233</v>
      </c>
      <c r="J23" s="19">
        <v>1.52</v>
      </c>
      <c r="K23" s="18">
        <f>$K$2*L23/$L$47</f>
        <v>980.592964539007</v>
      </c>
      <c r="L23" s="19">
        <v>1.52</v>
      </c>
      <c r="M23" s="18">
        <f>$M$2*N23/$N$47</f>
        <v>66.63080563380282</v>
      </c>
      <c r="N23" s="19">
        <v>1.52</v>
      </c>
      <c r="O23" s="18">
        <f>$O$2*P23/$P$47</f>
        <v>10753.2370028169</v>
      </c>
      <c r="P23" s="19">
        <v>1.52</v>
      </c>
      <c r="Q23" s="18">
        <f>$Q$2*R23/$R$47</f>
        <v>20415.642836879433</v>
      </c>
      <c r="R23" s="19">
        <v>1.52</v>
      </c>
      <c r="S23" s="18">
        <f>$S$2*T23/$T$47</f>
        <v>2793.7644820512824</v>
      </c>
      <c r="T23" s="19">
        <v>1.52</v>
      </c>
      <c r="U23" s="18">
        <f>$U$2*V23/$V$47</f>
        <v>4894.071599999999</v>
      </c>
      <c r="V23" s="19">
        <v>1.52</v>
      </c>
      <c r="W23" s="18">
        <f>$W$2*X23/$X$47</f>
        <v>55836.6178</v>
      </c>
      <c r="X23" s="19">
        <v>1.52</v>
      </c>
      <c r="Y23" s="18">
        <f>$Y$2*Z23/$Z$47</f>
        <v>56039.88896</v>
      </c>
      <c r="Z23" s="19">
        <v>1.52</v>
      </c>
      <c r="AA23" s="18">
        <f>$AA$2*AB23/$AB$47</f>
        <v>15353.685488741721</v>
      </c>
      <c r="AB23" s="19">
        <v>1.52</v>
      </c>
      <c r="AC23" s="18">
        <f>$AC$2*AD23/$AD$47</f>
        <v>922.174940397351</v>
      </c>
      <c r="AD23" s="19">
        <v>1.52</v>
      </c>
    </row>
    <row r="24" spans="2:30" ht="18.75" thickBot="1">
      <c r="B24" s="31" t="s">
        <v>32</v>
      </c>
      <c r="C24" s="32">
        <v>295</v>
      </c>
      <c r="D24" s="33">
        <f t="shared" si="0"/>
        <v>0</v>
      </c>
      <c r="E24" s="12">
        <f>$E$2*F24/$F$47</f>
        <v>0</v>
      </c>
      <c r="F24" s="19"/>
      <c r="G24" s="18">
        <f>$G$2*H24/$H$47</f>
        <v>0</v>
      </c>
      <c r="H24" s="19"/>
      <c r="I24" s="18">
        <f>$I$2*J24/$J$47</f>
        <v>0</v>
      </c>
      <c r="J24" s="19"/>
      <c r="K24" s="18">
        <f>$K$2*L24/$L$47</f>
        <v>0</v>
      </c>
      <c r="L24" s="19"/>
      <c r="M24" s="18">
        <f>$M$2*N24/$N$47</f>
        <v>0</v>
      </c>
      <c r="N24" s="19"/>
      <c r="O24" s="18">
        <f>$O$2*P24/$P$47</f>
        <v>0</v>
      </c>
      <c r="P24" s="19"/>
      <c r="Q24" s="18">
        <f>$Q$2*R24/$R$47</f>
        <v>0</v>
      </c>
      <c r="R24" s="19"/>
      <c r="S24" s="18">
        <f>$S$2*T24/$T$47</f>
        <v>0</v>
      </c>
      <c r="T24" s="19"/>
      <c r="U24" s="18">
        <f>$U$2*V24/$V$47</f>
        <v>0</v>
      </c>
      <c r="V24" s="19"/>
      <c r="W24" s="18">
        <f>$W$2*X24/$X$47</f>
        <v>0</v>
      </c>
      <c r="X24" s="19"/>
      <c r="Y24" s="18">
        <f>$Y$2*Z24/$Z$47</f>
        <v>0</v>
      </c>
      <c r="Z24" s="19"/>
      <c r="AA24" s="18">
        <f>$AA$2*AB24/$AB$47</f>
        <v>0</v>
      </c>
      <c r="AB24" s="19"/>
      <c r="AC24" s="18">
        <f>$AC$2*AD24/$AD$47</f>
        <v>0</v>
      </c>
      <c r="AD24" s="19"/>
    </row>
    <row r="25" spans="2:30" ht="22.5" thickBot="1" thickTop="1">
      <c r="B25" s="53" t="s">
        <v>57</v>
      </c>
      <c r="C25" s="54"/>
      <c r="D25" s="55">
        <f>SUM(D22:D24)</f>
        <v>2779669.4730822314</v>
      </c>
      <c r="E25" s="40">
        <f>SUM(E22:E24)</f>
        <v>387132.8765957447</v>
      </c>
      <c r="F25" s="41">
        <f>SUM(F22:F24)</f>
        <v>12</v>
      </c>
      <c r="G25" s="40">
        <f>SUM(G22:G24)</f>
        <v>996472.8236619718</v>
      </c>
      <c r="H25" s="41">
        <f>SUM(H22:H24)</f>
        <v>12</v>
      </c>
      <c r="I25" s="40">
        <f>SUM(I22:I24)</f>
        <v>69303.45534246576</v>
      </c>
      <c r="J25" s="41">
        <f>SUM(J22:J24)</f>
        <v>12</v>
      </c>
      <c r="K25" s="40">
        <f>SUM(K22:K24)</f>
        <v>7741.523404255318</v>
      </c>
      <c r="L25" s="41">
        <f>SUM(L22:L24)</f>
        <v>12</v>
      </c>
      <c r="M25" s="40">
        <f>SUM(M22:M24)</f>
        <v>526.032676056338</v>
      </c>
      <c r="N25" s="41">
        <f>SUM(N22:N24)</f>
        <v>12</v>
      </c>
      <c r="O25" s="40">
        <f>SUM(O22:O24)</f>
        <v>84893.97633802817</v>
      </c>
      <c r="P25" s="41">
        <f>SUM(P22:P24)</f>
        <v>12</v>
      </c>
      <c r="Q25" s="40">
        <f>SUM(Q22:Q24)</f>
        <v>161176.12765957447</v>
      </c>
      <c r="R25" s="41">
        <f>SUM(R22:R24)</f>
        <v>12</v>
      </c>
      <c r="S25" s="40">
        <f>SUM(S22:S24)</f>
        <v>22056.03538461539</v>
      </c>
      <c r="T25" s="41">
        <f>SUM(T22:T24)</f>
        <v>12</v>
      </c>
      <c r="U25" s="40">
        <f>SUM(U22:U24)</f>
        <v>38637.407368421045</v>
      </c>
      <c r="V25" s="41">
        <f>SUM(V22:V24)</f>
        <v>12</v>
      </c>
      <c r="W25" s="40">
        <f>SUM(W22:W24)</f>
        <v>440815.40368421056</v>
      </c>
      <c r="X25" s="41">
        <f>SUM(X22:X24)</f>
        <v>12</v>
      </c>
      <c r="Y25" s="40">
        <f>SUM(Y22:Y24)</f>
        <v>442420.176</v>
      </c>
      <c r="Z25" s="41">
        <f>SUM(Z22:Z24)</f>
        <v>12</v>
      </c>
      <c r="AA25" s="40">
        <f>SUM(AA22:AA24)</f>
        <v>121213.30649006623</v>
      </c>
      <c r="AB25" s="41">
        <f>SUM(AB22:AB24)</f>
        <v>12</v>
      </c>
      <c r="AC25" s="40">
        <f>SUM(AC22:AC24)</f>
        <v>7280.328476821192</v>
      </c>
      <c r="AD25" s="41">
        <f>SUM(AD22:AD24)</f>
        <v>12</v>
      </c>
    </row>
    <row r="26" spans="2:30" ht="15">
      <c r="B26" s="31" t="s">
        <v>20</v>
      </c>
      <c r="C26" s="32">
        <v>300</v>
      </c>
      <c r="D26" s="33">
        <f t="shared" si="0"/>
        <v>293876.9357894737</v>
      </c>
      <c r="E26" s="12">
        <f>$E$2*F26/$F$47</f>
        <v>0</v>
      </c>
      <c r="F26" s="19"/>
      <c r="G26" s="18">
        <f>$G$2*H26/$H$47</f>
        <v>0</v>
      </c>
      <c r="H26" s="19"/>
      <c r="I26" s="18">
        <f>$I$2*J26/$J$47</f>
        <v>0</v>
      </c>
      <c r="J26" s="19"/>
      <c r="K26" s="18">
        <f>$K$2*L26/$L$47</f>
        <v>0</v>
      </c>
      <c r="L26" s="19"/>
      <c r="M26" s="18">
        <f>$M$2*N26/$N$47</f>
        <v>0</v>
      </c>
      <c r="N26" s="19"/>
      <c r="O26" s="18">
        <f>$O$2*P26/$P$47</f>
        <v>0</v>
      </c>
      <c r="P26" s="19"/>
      <c r="Q26" s="18">
        <f>$Q$2*R26/$R$47</f>
        <v>0</v>
      </c>
      <c r="R26" s="19"/>
      <c r="S26" s="18">
        <f>$S$2*T26/$T$47</f>
        <v>0</v>
      </c>
      <c r="T26" s="19"/>
      <c r="U26" s="18">
        <f>$U$2*V26/$V$47</f>
        <v>0</v>
      </c>
      <c r="V26" s="19"/>
      <c r="W26" s="18">
        <f>$W$2*X26/$X$47</f>
        <v>293876.9357894737</v>
      </c>
      <c r="X26" s="19">
        <v>8</v>
      </c>
      <c r="Y26" s="18">
        <f>$Y$2*Z26/$Z$47</f>
        <v>0</v>
      </c>
      <c r="Z26" s="19"/>
      <c r="AA26" s="18">
        <f>$AA$2*AB26/$AB$47</f>
        <v>0</v>
      </c>
      <c r="AB26" s="19"/>
      <c r="AC26" s="18">
        <f>$AC$2*AD26/$AD$47</f>
        <v>0</v>
      </c>
      <c r="AD26" s="19"/>
    </row>
    <row r="27" spans="2:30" ht="15">
      <c r="B27" s="31" t="s">
        <v>19</v>
      </c>
      <c r="C27" s="32">
        <v>301</v>
      </c>
      <c r="D27" s="33">
        <f t="shared" si="0"/>
        <v>25758.271578947366</v>
      </c>
      <c r="E27" s="12">
        <f>$E$2*F27/$F$47</f>
        <v>0</v>
      </c>
      <c r="F27" s="19"/>
      <c r="G27" s="18">
        <f>$G$2*H27/$H$47</f>
        <v>0</v>
      </c>
      <c r="H27" s="19"/>
      <c r="I27" s="18">
        <f>$I$2*J27/$J$47</f>
        <v>0</v>
      </c>
      <c r="J27" s="19"/>
      <c r="K27" s="18">
        <f>$K$2*L27/$L$47</f>
        <v>0</v>
      </c>
      <c r="L27" s="19"/>
      <c r="M27" s="18">
        <f>$M$2*N27/$N$47</f>
        <v>0</v>
      </c>
      <c r="N27" s="19"/>
      <c r="O27" s="18">
        <f>$O$2*P27/$P$47</f>
        <v>0</v>
      </c>
      <c r="P27" s="19"/>
      <c r="Q27" s="18">
        <f>$Q$2*R27/$R$47</f>
        <v>0</v>
      </c>
      <c r="R27" s="19"/>
      <c r="S27" s="18">
        <f>$S$2*T27/$T$47</f>
        <v>0</v>
      </c>
      <c r="T27" s="19"/>
      <c r="U27" s="18">
        <f>$U$2*V27/$V$47</f>
        <v>25758.271578947366</v>
      </c>
      <c r="V27" s="19">
        <v>8</v>
      </c>
      <c r="W27" s="18">
        <f>$W$2*X27/$X$47</f>
        <v>0</v>
      </c>
      <c r="X27" s="19"/>
      <c r="Y27" s="18">
        <f>$Y$2*Z27/$Z$47</f>
        <v>0</v>
      </c>
      <c r="Z27" s="19"/>
      <c r="AA27" s="18">
        <f>$AA$2*AB27/$AB$47</f>
        <v>0</v>
      </c>
      <c r="AB27" s="19"/>
      <c r="AC27" s="18">
        <f>$AC$2*AD27/$AD$47</f>
        <v>0</v>
      </c>
      <c r="AD27" s="19"/>
    </row>
    <row r="28" spans="2:30" ht="15">
      <c r="B28" s="31" t="s">
        <v>18</v>
      </c>
      <c r="C28" s="32">
        <v>302</v>
      </c>
      <c r="D28" s="33">
        <f t="shared" si="0"/>
        <v>9190.014743589743</v>
      </c>
      <c r="E28" s="12">
        <f>$E$2*F28/$F$47</f>
        <v>0</v>
      </c>
      <c r="F28" s="19"/>
      <c r="G28" s="18">
        <f>$G$2*H28/$H$47</f>
        <v>0</v>
      </c>
      <c r="H28" s="19"/>
      <c r="I28" s="18">
        <f>$I$2*J28/$J$47</f>
        <v>0</v>
      </c>
      <c r="J28" s="19"/>
      <c r="K28" s="18">
        <f>$K$2*L28/$L$47</f>
        <v>0</v>
      </c>
      <c r="L28" s="19"/>
      <c r="M28" s="18">
        <f>$M$2*N28/$N$47</f>
        <v>0</v>
      </c>
      <c r="N28" s="19"/>
      <c r="O28" s="18">
        <f>$O$2*P28/$P$47</f>
        <v>0</v>
      </c>
      <c r="P28" s="19"/>
      <c r="Q28" s="18">
        <f>$Q$2*R28/$R$47</f>
        <v>0</v>
      </c>
      <c r="R28" s="19"/>
      <c r="S28" s="18">
        <f>$S$2*T28/$T$47</f>
        <v>9190.014743589743</v>
      </c>
      <c r="T28" s="19">
        <v>5</v>
      </c>
      <c r="U28" s="18">
        <f>$U$2*V28/$V$47</f>
        <v>0</v>
      </c>
      <c r="V28" s="19"/>
      <c r="W28" s="18">
        <f>$W$2*X28/$X$47</f>
        <v>0</v>
      </c>
      <c r="X28" s="19"/>
      <c r="Y28" s="18">
        <f>$Y$2*Z28/$Z$47</f>
        <v>0</v>
      </c>
      <c r="Z28" s="19"/>
      <c r="AA28" s="18">
        <f>$AA$2*AB28/$AB$47</f>
        <v>0</v>
      </c>
      <c r="AB28" s="19"/>
      <c r="AC28" s="18">
        <f>$AC$2*AD28/$AD$47</f>
        <v>0</v>
      </c>
      <c r="AD28" s="19"/>
    </row>
    <row r="29" spans="2:30" ht="15">
      <c r="B29" s="31" t="s">
        <v>21</v>
      </c>
      <c r="C29" s="32">
        <v>303</v>
      </c>
      <c r="D29" s="33">
        <f t="shared" si="0"/>
        <v>80808.87099337748</v>
      </c>
      <c r="E29" s="12">
        <f>$E$2*F29/$F$47</f>
        <v>0</v>
      </c>
      <c r="F29" s="19"/>
      <c r="G29" s="18">
        <f>$G$2*H29/$H$47</f>
        <v>0</v>
      </c>
      <c r="H29" s="19"/>
      <c r="I29" s="18">
        <f>$I$2*J29/$J$47</f>
        <v>0</v>
      </c>
      <c r="J29" s="19"/>
      <c r="K29" s="18">
        <f>$K$2*L29/$L$47</f>
        <v>0</v>
      </c>
      <c r="L29" s="19"/>
      <c r="M29" s="18">
        <f>$M$2*N29/$N$47</f>
        <v>0</v>
      </c>
      <c r="N29" s="19"/>
      <c r="O29" s="18">
        <f>$O$2*P29/$P$47</f>
        <v>0</v>
      </c>
      <c r="P29" s="19"/>
      <c r="Q29" s="18">
        <f>$Q$2*R29/$R$47</f>
        <v>0</v>
      </c>
      <c r="R29" s="19"/>
      <c r="S29" s="18">
        <f>$S$2*T29/$T$47</f>
        <v>0</v>
      </c>
      <c r="T29" s="19"/>
      <c r="U29" s="18">
        <f>$U$2*V29/$V$47</f>
        <v>0</v>
      </c>
      <c r="V29" s="19"/>
      <c r="W29" s="18">
        <f>$W$2*X29/$X$47</f>
        <v>0</v>
      </c>
      <c r="X29" s="19"/>
      <c r="Y29" s="18">
        <f>$Y$2*Z29/$Z$47</f>
        <v>0</v>
      </c>
      <c r="Z29" s="19"/>
      <c r="AA29" s="18">
        <f>$AA$2*AB29/$AB$47</f>
        <v>80808.87099337748</v>
      </c>
      <c r="AB29" s="19">
        <v>8</v>
      </c>
      <c r="AC29" s="18">
        <f>$AC$2*AD29/$AD$47</f>
        <v>0</v>
      </c>
      <c r="AD29" s="19"/>
    </row>
    <row r="30" spans="2:30" ht="18.75" thickBot="1">
      <c r="B30" s="31" t="s">
        <v>22</v>
      </c>
      <c r="C30" s="32">
        <v>304</v>
      </c>
      <c r="D30" s="33">
        <f t="shared" si="0"/>
        <v>4853.552317880795</v>
      </c>
      <c r="E30" s="12">
        <f>$E$2*F30/$F$47</f>
        <v>0</v>
      </c>
      <c r="F30" s="19"/>
      <c r="G30" s="18">
        <f>$G$2*H30/$H$47</f>
        <v>0</v>
      </c>
      <c r="H30" s="19"/>
      <c r="I30" s="18">
        <f>$I$2*J30/$J$47</f>
        <v>0</v>
      </c>
      <c r="J30" s="19"/>
      <c r="K30" s="18">
        <f>$K$2*L30/$L$47</f>
        <v>0</v>
      </c>
      <c r="L30" s="19"/>
      <c r="M30" s="18">
        <f>$M$2*N30/$N$47</f>
        <v>0</v>
      </c>
      <c r="N30" s="19"/>
      <c r="O30" s="18">
        <f>$O$2*P30/$P$47</f>
        <v>0</v>
      </c>
      <c r="P30" s="19"/>
      <c r="Q30" s="18">
        <f>$Q$2*R30/$R$47</f>
        <v>0</v>
      </c>
      <c r="R30" s="19"/>
      <c r="S30" s="18">
        <f>$S$2*T30/$T$47</f>
        <v>0</v>
      </c>
      <c r="T30" s="19"/>
      <c r="U30" s="18">
        <f>$U$2*V30/$V$47</f>
        <v>0</v>
      </c>
      <c r="V30" s="19"/>
      <c r="W30" s="18">
        <f>$W$2*X30/$X$47</f>
        <v>0</v>
      </c>
      <c r="X30" s="19"/>
      <c r="Y30" s="18">
        <f>$Y$2*Z30/$Z$47</f>
        <v>0</v>
      </c>
      <c r="Z30" s="19"/>
      <c r="AA30" s="18">
        <f>$AA$2*AB30/$AB$47</f>
        <v>0</v>
      </c>
      <c r="AB30" s="19"/>
      <c r="AC30" s="18">
        <f>$AC$2*AD30/$AD$47</f>
        <v>4853.552317880795</v>
      </c>
      <c r="AD30" s="19">
        <v>8</v>
      </c>
    </row>
    <row r="31" spans="2:30" ht="22.5" thickBot="1" thickTop="1">
      <c r="B31" s="53" t="s">
        <v>58</v>
      </c>
      <c r="C31" s="54"/>
      <c r="D31" s="55">
        <f>SUM(D26:D30)</f>
        <v>414487.6454232691</v>
      </c>
      <c r="E31" s="40">
        <f>SUM(E26:E30)</f>
        <v>0</v>
      </c>
      <c r="F31" s="41">
        <f>SUM(F26:F30)</f>
        <v>0</v>
      </c>
      <c r="G31" s="40">
        <f>SUM(G26:G30)</f>
        <v>0</v>
      </c>
      <c r="H31" s="41">
        <f>SUM(H26:H30)</f>
        <v>0</v>
      </c>
      <c r="I31" s="40">
        <f>SUM(I26:I30)</f>
        <v>0</v>
      </c>
      <c r="J31" s="41">
        <f>SUM(J26:J30)</f>
        <v>0</v>
      </c>
      <c r="K31" s="40">
        <f>SUM(K26:K30)</f>
        <v>0</v>
      </c>
      <c r="L31" s="41">
        <f>SUM(L26:L30)</f>
        <v>0</v>
      </c>
      <c r="M31" s="40">
        <f>SUM(M26:M30)</f>
        <v>0</v>
      </c>
      <c r="N31" s="41">
        <f>SUM(N26:N30)</f>
        <v>0</v>
      </c>
      <c r="O31" s="40">
        <f>SUM(O26:O30)</f>
        <v>0</v>
      </c>
      <c r="P31" s="41">
        <f>SUM(P26:P30)</f>
        <v>0</v>
      </c>
      <c r="Q31" s="40">
        <f>SUM(Q26:Q30)</f>
        <v>0</v>
      </c>
      <c r="R31" s="41">
        <f>SUM(R26:R30)</f>
        <v>0</v>
      </c>
      <c r="S31" s="40">
        <f>SUM(S26:S30)</f>
        <v>9190.014743589743</v>
      </c>
      <c r="T31" s="41">
        <f>SUM(T26:T30)</f>
        <v>5</v>
      </c>
      <c r="U31" s="40">
        <f>SUM(U26:U30)</f>
        <v>25758.271578947366</v>
      </c>
      <c r="V31" s="41">
        <f>SUM(V26:V30)</f>
        <v>8</v>
      </c>
      <c r="W31" s="40">
        <f>SUM(W26:W30)</f>
        <v>293876.9357894737</v>
      </c>
      <c r="X31" s="41">
        <f>SUM(X26:X30)</f>
        <v>8</v>
      </c>
      <c r="Y31" s="40">
        <f>SUM(Y26:Y30)</f>
        <v>0</v>
      </c>
      <c r="Z31" s="41">
        <f>SUM(Z26:Z30)</f>
        <v>0</v>
      </c>
      <c r="AA31" s="40">
        <f>SUM(AA26:AA30)</f>
        <v>80808.87099337748</v>
      </c>
      <c r="AB31" s="41">
        <f>SUM(AB26:AB30)</f>
        <v>8</v>
      </c>
      <c r="AC31" s="40">
        <f>SUM(AC26:AC30)</f>
        <v>4853.552317880795</v>
      </c>
      <c r="AD31" s="41">
        <f>SUM(AD26:AD30)</f>
        <v>8</v>
      </c>
    </row>
    <row r="32" spans="2:30" ht="18.75" thickBot="1">
      <c r="B32" s="31" t="s">
        <v>3</v>
      </c>
      <c r="C32" s="32">
        <v>289</v>
      </c>
      <c r="D32" s="33">
        <f t="shared" si="0"/>
        <v>15226.581787846857</v>
      </c>
      <c r="E32" s="12">
        <f>$E$2*F32/$F$47</f>
        <v>0</v>
      </c>
      <c r="F32" s="19"/>
      <c r="G32" s="18">
        <f>$G$2*H32/$H$47</f>
        <v>0</v>
      </c>
      <c r="H32" s="19"/>
      <c r="I32" s="18">
        <f>$I$2*J32/$J$47</f>
        <v>11550.575890410959</v>
      </c>
      <c r="J32" s="19">
        <v>2</v>
      </c>
      <c r="K32" s="18">
        <f>$K$2*L32/$L$47</f>
        <v>0</v>
      </c>
      <c r="L32" s="19"/>
      <c r="M32" s="18">
        <f>$M$2*N32/$N$47</f>
        <v>0</v>
      </c>
      <c r="N32" s="19"/>
      <c r="O32" s="18">
        <f>$O$2*P32/$P$47</f>
        <v>0</v>
      </c>
      <c r="P32" s="19"/>
      <c r="Q32" s="18">
        <f>$Q$2*R32/$R$47</f>
        <v>0</v>
      </c>
      <c r="R32" s="19"/>
      <c r="S32" s="18">
        <f>$S$2*T32/$T$47</f>
        <v>3676.0058974358976</v>
      </c>
      <c r="T32" s="19">
        <v>2</v>
      </c>
      <c r="U32" s="18">
        <f>$U$2*V32/$V$47</f>
        <v>0</v>
      </c>
      <c r="V32" s="19"/>
      <c r="W32" s="18">
        <f>$W$2*X32/$X$47</f>
        <v>0</v>
      </c>
      <c r="X32" s="19"/>
      <c r="Y32" s="18">
        <f>$Y$2*Z32/$Z$47</f>
        <v>0</v>
      </c>
      <c r="Z32" s="19"/>
      <c r="AA32" s="18">
        <f>$AA$2*AB32/$AB$47</f>
        <v>0</v>
      </c>
      <c r="AB32" s="19"/>
      <c r="AC32" s="18">
        <f>$AC$2*AD32/$AD$47</f>
        <v>0</v>
      </c>
      <c r="AD32" s="19"/>
    </row>
    <row r="33" spans="2:30" ht="22.5" thickBot="1" thickTop="1">
      <c r="B33" s="53" t="s">
        <v>59</v>
      </c>
      <c r="C33" s="54"/>
      <c r="D33" s="55">
        <f>SUM(D32)</f>
        <v>15226.581787846857</v>
      </c>
      <c r="E33" s="40">
        <f>SUM(E32)</f>
        <v>0</v>
      </c>
      <c r="F33" s="41">
        <f>F32</f>
        <v>0</v>
      </c>
      <c r="G33" s="40">
        <f>SUM(G32)</f>
        <v>0</v>
      </c>
      <c r="H33" s="41">
        <f>H32</f>
        <v>0</v>
      </c>
      <c r="I33" s="40">
        <f>SUM(I32)</f>
        <v>11550.575890410959</v>
      </c>
      <c r="J33" s="41">
        <f>J32</f>
        <v>2</v>
      </c>
      <c r="K33" s="40">
        <f>SUM(K32)</f>
        <v>0</v>
      </c>
      <c r="L33" s="41">
        <f>L32</f>
        <v>0</v>
      </c>
      <c r="M33" s="40">
        <f>SUM(M32)</f>
        <v>0</v>
      </c>
      <c r="N33" s="41">
        <f>N32</f>
        <v>0</v>
      </c>
      <c r="O33" s="40">
        <f>SUM(O32)</f>
        <v>0</v>
      </c>
      <c r="P33" s="41">
        <f>P32</f>
        <v>0</v>
      </c>
      <c r="Q33" s="40">
        <f>SUM(Q32)</f>
        <v>0</v>
      </c>
      <c r="R33" s="41">
        <f>R32</f>
        <v>0</v>
      </c>
      <c r="S33" s="40">
        <f>SUM(S32)</f>
        <v>3676.0058974358976</v>
      </c>
      <c r="T33" s="41">
        <f>T32</f>
        <v>2</v>
      </c>
      <c r="U33" s="40">
        <f>SUM(U32)</f>
        <v>0</v>
      </c>
      <c r="V33" s="41">
        <f>V32</f>
        <v>0</v>
      </c>
      <c r="W33" s="40">
        <f>SUM(W32)</f>
        <v>0</v>
      </c>
      <c r="X33" s="41">
        <f>X32</f>
        <v>0</v>
      </c>
      <c r="Y33" s="40">
        <f>SUM(Y32)</f>
        <v>0</v>
      </c>
      <c r="Z33" s="41">
        <f>Z32</f>
        <v>0</v>
      </c>
      <c r="AA33" s="40">
        <f>SUM(AA32)</f>
        <v>0</v>
      </c>
      <c r="AB33" s="41">
        <f>AB32</f>
        <v>0</v>
      </c>
      <c r="AC33" s="40">
        <f>SUM(AC32)</f>
        <v>0</v>
      </c>
      <c r="AD33" s="41">
        <f>AD32</f>
        <v>0</v>
      </c>
    </row>
    <row r="34" spans="2:30" ht="15">
      <c r="B34" s="31" t="s">
        <v>4</v>
      </c>
      <c r="C34" s="32">
        <v>277</v>
      </c>
      <c r="D34" s="33">
        <f t="shared" si="0"/>
        <v>249118.20591549296</v>
      </c>
      <c r="E34" s="12">
        <f>$E$2*F34/$F$47</f>
        <v>0</v>
      </c>
      <c r="F34" s="19"/>
      <c r="G34" s="18">
        <f>$G$2*H34/$H$47</f>
        <v>249118.20591549296</v>
      </c>
      <c r="H34" s="19">
        <v>3</v>
      </c>
      <c r="I34" s="18">
        <f>$I$2*J34/$J$47</f>
        <v>0</v>
      </c>
      <c r="J34" s="19"/>
      <c r="K34" s="18">
        <f>$K$2*L34/$L$47</f>
        <v>0</v>
      </c>
      <c r="L34" s="19"/>
      <c r="M34" s="18">
        <f>$M$2*N34/$N$47</f>
        <v>0</v>
      </c>
      <c r="N34" s="19"/>
      <c r="O34" s="18">
        <f>$O$2*P34/$P$47</f>
        <v>0</v>
      </c>
      <c r="P34" s="19"/>
      <c r="Q34" s="18">
        <f>$Q$2*R34/$R$47</f>
        <v>0</v>
      </c>
      <c r="R34" s="19"/>
      <c r="S34" s="18">
        <f>$S$2*T34/$T$47</f>
        <v>0</v>
      </c>
      <c r="T34" s="19"/>
      <c r="U34" s="18">
        <f>$U$2*V34/$V$47</f>
        <v>0</v>
      </c>
      <c r="V34" s="19"/>
      <c r="W34" s="18">
        <f>$W$2*X34/$X$47</f>
        <v>0</v>
      </c>
      <c r="X34" s="19"/>
      <c r="Y34" s="18">
        <f>$Y$2*Z34/$Z$47</f>
        <v>0</v>
      </c>
      <c r="Z34" s="19"/>
      <c r="AA34" s="18">
        <f>$AA$2*AB34/$AB$47</f>
        <v>0</v>
      </c>
      <c r="AB34" s="19"/>
      <c r="AC34" s="18">
        <f>$AC$2*AD34/$AD$47</f>
        <v>0</v>
      </c>
      <c r="AD34" s="19"/>
    </row>
    <row r="35" spans="2:30" ht="15">
      <c r="B35" s="31" t="s">
        <v>5</v>
      </c>
      <c r="C35" s="32">
        <v>279</v>
      </c>
      <c r="D35" s="33">
        <f t="shared" si="0"/>
        <v>80652.68262411347</v>
      </c>
      <c r="E35" s="12">
        <f>$E$2*F35/$F$47</f>
        <v>80652.68262411347</v>
      </c>
      <c r="F35" s="19">
        <v>2.5</v>
      </c>
      <c r="G35" s="18">
        <f>$G$2*H35/$H$47</f>
        <v>0</v>
      </c>
      <c r="H35" s="19"/>
      <c r="I35" s="18">
        <f>$I$2*J35/$J$47</f>
        <v>0</v>
      </c>
      <c r="J35" s="19"/>
      <c r="K35" s="18">
        <f>$K$2*L35/$L$47</f>
        <v>0</v>
      </c>
      <c r="L35" s="19"/>
      <c r="M35" s="18">
        <f>$M$2*N35/$N$47</f>
        <v>0</v>
      </c>
      <c r="N35" s="19"/>
      <c r="O35" s="18">
        <f>$O$2*P35/$P$47</f>
        <v>0</v>
      </c>
      <c r="P35" s="19"/>
      <c r="Q35" s="18">
        <f>$Q$2*R35/$R$47</f>
        <v>0</v>
      </c>
      <c r="R35" s="19"/>
      <c r="S35" s="18">
        <f>$S$2*T35/$T$47</f>
        <v>0</v>
      </c>
      <c r="T35" s="19"/>
      <c r="U35" s="18">
        <f>$U$2*V35/$V$47</f>
        <v>0</v>
      </c>
      <c r="V35" s="19"/>
      <c r="W35" s="18">
        <f>$W$2*X35/$X$47</f>
        <v>0</v>
      </c>
      <c r="X35" s="19"/>
      <c r="Y35" s="18">
        <f>$Y$2*Z35/$Z$47</f>
        <v>0</v>
      </c>
      <c r="Z35" s="19"/>
      <c r="AA35" s="18">
        <f>$AA$2*AB35/$AB$47</f>
        <v>0</v>
      </c>
      <c r="AB35" s="19"/>
      <c r="AC35" s="18">
        <f>$AC$2*AD35/$AD$47</f>
        <v>0</v>
      </c>
      <c r="AD35" s="19"/>
    </row>
    <row r="36" spans="2:30" ht="15">
      <c r="B36" s="31" t="s">
        <v>37</v>
      </c>
      <c r="C36" s="32">
        <v>280</v>
      </c>
      <c r="D36" s="33">
        <f t="shared" si="0"/>
        <v>35191.177304964534</v>
      </c>
      <c r="E36" s="12">
        <f>$E$2*F36/$F$47</f>
        <v>0</v>
      </c>
      <c r="F36" s="19"/>
      <c r="G36" s="18">
        <f>$G$2*H36/$H$47</f>
        <v>0</v>
      </c>
      <c r="H36" s="19"/>
      <c r="I36" s="18">
        <f>$I$2*J36/$J$47</f>
        <v>0</v>
      </c>
      <c r="J36" s="19"/>
      <c r="K36" s="18">
        <f>$K$2*L36/$L$47</f>
        <v>1612.8173758865248</v>
      </c>
      <c r="L36" s="19">
        <v>2.5</v>
      </c>
      <c r="M36" s="18">
        <f>$M$2*N36/$N$47</f>
        <v>0</v>
      </c>
      <c r="N36" s="19"/>
      <c r="O36" s="18">
        <f>$O$2*P36/$P$47</f>
        <v>0</v>
      </c>
      <c r="P36" s="19"/>
      <c r="Q36" s="18">
        <f>$Q$2*R36/$R$47</f>
        <v>33578.35992907801</v>
      </c>
      <c r="R36" s="19">
        <v>2.5</v>
      </c>
      <c r="S36" s="18">
        <f>$S$2*T36/$T$47</f>
        <v>0</v>
      </c>
      <c r="T36" s="19"/>
      <c r="U36" s="18">
        <f>$U$2*V36/$V$47</f>
        <v>0</v>
      </c>
      <c r="V36" s="19"/>
      <c r="W36" s="18">
        <f>$W$2*X36/$X$47</f>
        <v>0</v>
      </c>
      <c r="X36" s="19"/>
      <c r="Y36" s="18">
        <f>$Y$2*Z36/$Z$47</f>
        <v>0</v>
      </c>
      <c r="Z36" s="19"/>
      <c r="AA36" s="18">
        <f>$AA$2*AB36/$AB$47</f>
        <v>0</v>
      </c>
      <c r="AB36" s="19"/>
      <c r="AC36" s="18">
        <f>$AC$2*AD36/$AD$47</f>
        <v>0</v>
      </c>
      <c r="AD36" s="19"/>
    </row>
    <row r="37" spans="2:30" ht="15">
      <c r="B37" s="31" t="s">
        <v>6</v>
      </c>
      <c r="C37" s="32">
        <v>276</v>
      </c>
      <c r="D37" s="33">
        <f t="shared" si="0"/>
        <v>44194.87493529141</v>
      </c>
      <c r="E37" s="12">
        <f>$E$2*F37/$F$47</f>
        <v>0</v>
      </c>
      <c r="F37" s="19"/>
      <c r="G37" s="18">
        <f>$G$2*H37/$H$47</f>
        <v>0</v>
      </c>
      <c r="H37" s="19"/>
      <c r="I37" s="18">
        <f>$I$2*J37/$J$47</f>
        <v>17325.863835616437</v>
      </c>
      <c r="J37" s="19">
        <v>3</v>
      </c>
      <c r="K37" s="18">
        <f>$K$2*L37/$L$47</f>
        <v>0</v>
      </c>
      <c r="L37" s="19"/>
      <c r="M37" s="18">
        <f>$M$2*N37/$N$47</f>
        <v>131.5081690140845</v>
      </c>
      <c r="N37" s="19">
        <v>3</v>
      </c>
      <c r="O37" s="18">
        <f>$O$2*P37/$P$47</f>
        <v>21223.494084507045</v>
      </c>
      <c r="P37" s="19">
        <v>3</v>
      </c>
      <c r="Q37" s="18">
        <f>$Q$2*R37/$R$47</f>
        <v>0</v>
      </c>
      <c r="R37" s="19"/>
      <c r="S37" s="18">
        <f>$S$2*T37/$T$47</f>
        <v>5514.008846153847</v>
      </c>
      <c r="T37" s="19">
        <v>3</v>
      </c>
      <c r="U37" s="18">
        <f>$U$2*V37/$V$47</f>
        <v>0</v>
      </c>
      <c r="V37" s="19"/>
      <c r="W37" s="18">
        <f>$W$2*X37/$X$47</f>
        <v>0</v>
      </c>
      <c r="X37" s="19"/>
      <c r="Y37" s="18">
        <f>$Y$2*Z37/$Z$47</f>
        <v>0</v>
      </c>
      <c r="Z37" s="19"/>
      <c r="AA37" s="18">
        <f>$AA$2*AB37/$AB$47</f>
        <v>0</v>
      </c>
      <c r="AB37" s="19"/>
      <c r="AC37" s="18">
        <f>$AC$2*AD37/$AD$47</f>
        <v>0</v>
      </c>
      <c r="AD37" s="19"/>
    </row>
    <row r="38" spans="2:30" ht="18.75" thickBot="1">
      <c r="B38" s="31" t="s">
        <v>7</v>
      </c>
      <c r="C38" s="32">
        <v>275</v>
      </c>
      <c r="D38" s="33">
        <f t="shared" si="0"/>
        <v>92170.87</v>
      </c>
      <c r="E38" s="12">
        <f>$E$2*F38/$F$47</f>
        <v>0</v>
      </c>
      <c r="F38" s="19"/>
      <c r="G38" s="18">
        <f>$G$2*H38/$H$47</f>
        <v>0</v>
      </c>
      <c r="H38" s="19"/>
      <c r="I38" s="18">
        <f>$I$2*J38/$J$47</f>
        <v>0</v>
      </c>
      <c r="J38" s="19"/>
      <c r="K38" s="18">
        <f>$K$2*L38/$L$47</f>
        <v>0</v>
      </c>
      <c r="L38" s="19"/>
      <c r="M38" s="18">
        <f>$M$2*N38/$N$47</f>
        <v>0</v>
      </c>
      <c r="N38" s="19"/>
      <c r="O38" s="18">
        <f>$O$2*P38/$P$47</f>
        <v>0</v>
      </c>
      <c r="P38" s="19"/>
      <c r="Q38" s="18">
        <f>$Q$2*R38/$R$47</f>
        <v>0</v>
      </c>
      <c r="R38" s="19"/>
      <c r="S38" s="18">
        <f>$S$2*T38/$T$47</f>
        <v>0</v>
      </c>
      <c r="T38" s="19"/>
      <c r="U38" s="18">
        <f>$U$2*V38/$V$47</f>
        <v>0</v>
      </c>
      <c r="V38" s="19"/>
      <c r="W38" s="18">
        <f>$W$2*X38/$X$47</f>
        <v>0</v>
      </c>
      <c r="X38" s="19"/>
      <c r="Y38" s="18">
        <f>$Y$2*Z38/$Z$47</f>
        <v>92170.87</v>
      </c>
      <c r="Z38" s="19">
        <v>2.5</v>
      </c>
      <c r="AA38" s="18">
        <f>$AA$2*AB38/$AB$47</f>
        <v>0</v>
      </c>
      <c r="AB38" s="19"/>
      <c r="AC38" s="18">
        <f>$AC$2*AD38/$AD$47</f>
        <v>0</v>
      </c>
      <c r="AD38" s="19"/>
    </row>
    <row r="39" spans="2:30" ht="22.5" thickBot="1" thickTop="1">
      <c r="B39" s="53" t="s">
        <v>60</v>
      </c>
      <c r="C39" s="54"/>
      <c r="D39" s="55">
        <f>SUM(D34:D38)</f>
        <v>501327.81077986234</v>
      </c>
      <c r="E39" s="40">
        <f>SUM(E34:E38)</f>
        <v>80652.68262411347</v>
      </c>
      <c r="F39" s="41">
        <f>SUM(F34:F38)</f>
        <v>2.5</v>
      </c>
      <c r="G39" s="40">
        <f>SUM(G34:G38)</f>
        <v>249118.20591549296</v>
      </c>
      <c r="H39" s="41">
        <f>SUM(H34:H38)</f>
        <v>3</v>
      </c>
      <c r="I39" s="40">
        <f>SUM(I34:I38)</f>
        <v>17325.863835616437</v>
      </c>
      <c r="J39" s="41">
        <f>SUM(J34:J38)</f>
        <v>3</v>
      </c>
      <c r="K39" s="40">
        <f>SUM(K34:K38)</f>
        <v>1612.8173758865248</v>
      </c>
      <c r="L39" s="41">
        <f>SUM(L34:L38)</f>
        <v>2.5</v>
      </c>
      <c r="M39" s="40">
        <f>SUM(M34:M38)</f>
        <v>131.5081690140845</v>
      </c>
      <c r="N39" s="41">
        <f>SUM(N34:N38)</f>
        <v>3</v>
      </c>
      <c r="O39" s="40">
        <f>SUM(O34:O38)</f>
        <v>21223.494084507045</v>
      </c>
      <c r="P39" s="41">
        <f>SUM(P34:P38)</f>
        <v>3</v>
      </c>
      <c r="Q39" s="40">
        <f>SUM(Q34:Q38)</f>
        <v>33578.35992907801</v>
      </c>
      <c r="R39" s="41">
        <f>SUM(R34:R38)</f>
        <v>2.5</v>
      </c>
      <c r="S39" s="40">
        <f>SUM(S34:S38)</f>
        <v>5514.008846153847</v>
      </c>
      <c r="T39" s="41">
        <f>SUM(T34:T38)</f>
        <v>3</v>
      </c>
      <c r="U39" s="40">
        <f>SUM(U34:U38)</f>
        <v>0</v>
      </c>
      <c r="V39" s="41">
        <f>SUM(V34:V38)</f>
        <v>0</v>
      </c>
      <c r="W39" s="40">
        <f>SUM(W34:W38)</f>
        <v>0</v>
      </c>
      <c r="X39" s="41">
        <f>SUM(X34:X38)</f>
        <v>0</v>
      </c>
      <c r="Y39" s="40">
        <f>SUM(Y34:Y38)</f>
        <v>92170.87</v>
      </c>
      <c r="Z39" s="41">
        <f>SUM(Z34:Z38)</f>
        <v>2.5</v>
      </c>
      <c r="AA39" s="40">
        <f>SUM(AA34:AA38)</f>
        <v>0</v>
      </c>
      <c r="AB39" s="41">
        <f>SUM(AB34:AB38)</f>
        <v>0</v>
      </c>
      <c r="AC39" s="40">
        <f>SUM(AC34:AC38)</f>
        <v>0</v>
      </c>
      <c r="AD39" s="41">
        <f>SUM(AD34:AD38)</f>
        <v>0</v>
      </c>
    </row>
    <row r="40" spans="2:30" ht="15">
      <c r="B40" s="31" t="s">
        <v>8</v>
      </c>
      <c r="C40" s="32">
        <v>285</v>
      </c>
      <c r="D40" s="33">
        <f t="shared" si="0"/>
        <v>231639.12275685254</v>
      </c>
      <c r="E40" s="12">
        <f>$E$2*F40/$F$47</f>
        <v>32261.073049645387</v>
      </c>
      <c r="F40" s="19">
        <v>1</v>
      </c>
      <c r="G40" s="18">
        <f>$G$2*H40/$H$47</f>
        <v>83039.40197183099</v>
      </c>
      <c r="H40" s="19">
        <v>1</v>
      </c>
      <c r="I40" s="18">
        <f>$I$2*J40/$J$47</f>
        <v>5775.287945205479</v>
      </c>
      <c r="J40" s="19">
        <v>1</v>
      </c>
      <c r="K40" s="18">
        <f>$K$2*L40/$L$47</f>
        <v>645.1269503546099</v>
      </c>
      <c r="L40" s="19">
        <v>1</v>
      </c>
      <c r="M40" s="18">
        <f>$M$2*N40/$N$47</f>
        <v>43.83605633802817</v>
      </c>
      <c r="N40" s="19">
        <v>1</v>
      </c>
      <c r="O40" s="18">
        <f>$O$2*P40/$P$47</f>
        <v>7074.498028169014</v>
      </c>
      <c r="P40" s="19">
        <v>1</v>
      </c>
      <c r="Q40" s="18">
        <f>$Q$2*R40/$R$47</f>
        <v>13431.343971631206</v>
      </c>
      <c r="R40" s="19">
        <v>1</v>
      </c>
      <c r="S40" s="18">
        <f>$S$2*T40/$T$47</f>
        <v>1838.0029487179488</v>
      </c>
      <c r="T40" s="19">
        <v>1</v>
      </c>
      <c r="U40" s="18">
        <f>$U$2*V40/$V$47</f>
        <v>3219.7839473684207</v>
      </c>
      <c r="V40" s="19">
        <v>1</v>
      </c>
      <c r="W40" s="18">
        <f>$W$2*X40/$X$47</f>
        <v>36734.61697368421</v>
      </c>
      <c r="X40" s="19">
        <v>1</v>
      </c>
      <c r="Y40" s="18">
        <f>$Y$2*Z40/$Z$47</f>
        <v>36868.348</v>
      </c>
      <c r="Z40" s="19">
        <v>1</v>
      </c>
      <c r="AA40" s="18">
        <f>$AA$2*AB40/$AB$47</f>
        <v>10101.108874172185</v>
      </c>
      <c r="AB40" s="19">
        <v>1</v>
      </c>
      <c r="AC40" s="18">
        <f>$AC$2*AD40/$AD$47</f>
        <v>606.6940397350994</v>
      </c>
      <c r="AD40" s="19">
        <v>1</v>
      </c>
    </row>
    <row r="41" spans="2:30" ht="15">
      <c r="B41" s="31" t="s">
        <v>8</v>
      </c>
      <c r="C41" s="32">
        <v>286</v>
      </c>
      <c r="D41" s="33">
        <f t="shared" si="0"/>
        <v>231639.12275685254</v>
      </c>
      <c r="E41" s="12">
        <f>$E$2*F41/$F$47</f>
        <v>32261.073049645387</v>
      </c>
      <c r="F41" s="19">
        <v>1</v>
      </c>
      <c r="G41" s="18">
        <f>$G$2*H41/$H$47</f>
        <v>83039.40197183099</v>
      </c>
      <c r="H41" s="19">
        <v>1</v>
      </c>
      <c r="I41" s="18">
        <f>$I$2*J41/$J$47</f>
        <v>5775.287945205479</v>
      </c>
      <c r="J41" s="19">
        <v>1</v>
      </c>
      <c r="K41" s="18">
        <f>$K$2*L41/$L$47</f>
        <v>645.1269503546099</v>
      </c>
      <c r="L41" s="19">
        <v>1</v>
      </c>
      <c r="M41" s="18">
        <f>$M$2*N41/$N$47</f>
        <v>43.83605633802817</v>
      </c>
      <c r="N41" s="19">
        <v>1</v>
      </c>
      <c r="O41" s="18">
        <f>$O$2*P41/$P$47</f>
        <v>7074.498028169014</v>
      </c>
      <c r="P41" s="19">
        <v>1</v>
      </c>
      <c r="Q41" s="18">
        <f>$Q$2*R41/$R$47</f>
        <v>13431.343971631206</v>
      </c>
      <c r="R41" s="19">
        <v>1</v>
      </c>
      <c r="S41" s="18">
        <f>$S$2*T41/$T$47</f>
        <v>1838.0029487179488</v>
      </c>
      <c r="T41" s="19">
        <v>1</v>
      </c>
      <c r="U41" s="18">
        <f>$U$2*V41/$V$47</f>
        <v>3219.7839473684207</v>
      </c>
      <c r="V41" s="19">
        <v>1</v>
      </c>
      <c r="W41" s="18">
        <f>$W$2*X41/$X$47</f>
        <v>36734.61697368421</v>
      </c>
      <c r="X41" s="19">
        <v>1</v>
      </c>
      <c r="Y41" s="18">
        <f>$Y$2*Z41/$Z$47</f>
        <v>36868.348</v>
      </c>
      <c r="Z41" s="19">
        <v>1</v>
      </c>
      <c r="AA41" s="18">
        <f>$AA$2*AB41/$AB$47</f>
        <v>10101.108874172185</v>
      </c>
      <c r="AB41" s="19">
        <v>1</v>
      </c>
      <c r="AC41" s="18">
        <f>$AC$2*AD41/$AD$47</f>
        <v>606.6940397350994</v>
      </c>
      <c r="AD41" s="19">
        <v>1</v>
      </c>
    </row>
    <row r="42" spans="2:30" ht="15">
      <c r="B42" s="31" t="s">
        <v>9</v>
      </c>
      <c r="C42" s="32">
        <v>283</v>
      </c>
      <c r="D42" s="33">
        <f t="shared" si="0"/>
        <v>231639.12275685254</v>
      </c>
      <c r="E42" s="12">
        <f>$E$2*F42/$F$47</f>
        <v>32261.073049645387</v>
      </c>
      <c r="F42" s="19">
        <v>1</v>
      </c>
      <c r="G42" s="18">
        <f>$G$2*H42/$H$47</f>
        <v>83039.40197183099</v>
      </c>
      <c r="H42" s="19">
        <v>1</v>
      </c>
      <c r="I42" s="18">
        <f>$I$2*J42/$J$47</f>
        <v>5775.287945205479</v>
      </c>
      <c r="J42" s="19">
        <v>1</v>
      </c>
      <c r="K42" s="18">
        <f>$K$2*L42/$L$47</f>
        <v>645.1269503546099</v>
      </c>
      <c r="L42" s="19">
        <v>1</v>
      </c>
      <c r="M42" s="18">
        <f>$M$2*N42/$N$47</f>
        <v>43.83605633802817</v>
      </c>
      <c r="N42" s="19">
        <v>1</v>
      </c>
      <c r="O42" s="18">
        <f>$O$2*P42/$P$47</f>
        <v>7074.498028169014</v>
      </c>
      <c r="P42" s="19">
        <v>1</v>
      </c>
      <c r="Q42" s="18">
        <f>$Q$2*R42/$R$47</f>
        <v>13431.343971631206</v>
      </c>
      <c r="R42" s="19">
        <v>1</v>
      </c>
      <c r="S42" s="18">
        <f>$S$2*T42/$T$47</f>
        <v>1838.0029487179488</v>
      </c>
      <c r="T42" s="19">
        <v>1</v>
      </c>
      <c r="U42" s="18">
        <f>$U$2*V42/$V$47</f>
        <v>3219.7839473684207</v>
      </c>
      <c r="V42" s="19">
        <v>1</v>
      </c>
      <c r="W42" s="18">
        <f>$W$2*X42/$X$47</f>
        <v>36734.61697368421</v>
      </c>
      <c r="X42" s="19">
        <v>1</v>
      </c>
      <c r="Y42" s="18">
        <f>$Y$2*Z42/$Z$47</f>
        <v>36868.348</v>
      </c>
      <c r="Z42" s="19">
        <v>1</v>
      </c>
      <c r="AA42" s="18">
        <f>$AA$2*AB42/$AB$47</f>
        <v>10101.108874172185</v>
      </c>
      <c r="AB42" s="19">
        <v>1</v>
      </c>
      <c r="AC42" s="18">
        <f>$AC$2*AD42/$AD$47</f>
        <v>606.6940397350994</v>
      </c>
      <c r="AD42" s="19">
        <v>1</v>
      </c>
    </row>
    <row r="43" spans="2:30" ht="15">
      <c r="B43" s="31" t="s">
        <v>10</v>
      </c>
      <c r="C43" s="32">
        <v>293</v>
      </c>
      <c r="D43" s="33">
        <f t="shared" si="0"/>
        <v>463278.2455137051</v>
      </c>
      <c r="E43" s="12">
        <f>$E$2*F43/$F$47</f>
        <v>64522.146099290774</v>
      </c>
      <c r="F43" s="19">
        <v>2</v>
      </c>
      <c r="G43" s="18">
        <f>$G$2*H43/$H$47</f>
        <v>166078.80394366197</v>
      </c>
      <c r="H43" s="19">
        <v>2</v>
      </c>
      <c r="I43" s="18">
        <f>$I$2*J43/$J$47</f>
        <v>11550.575890410959</v>
      </c>
      <c r="J43" s="19">
        <v>2</v>
      </c>
      <c r="K43" s="18">
        <f>$K$2*L43/$L$47</f>
        <v>1290.2539007092198</v>
      </c>
      <c r="L43" s="19">
        <v>2</v>
      </c>
      <c r="M43" s="18">
        <f>$M$2*N43/$N$47</f>
        <v>87.67211267605634</v>
      </c>
      <c r="N43" s="19">
        <v>2</v>
      </c>
      <c r="O43" s="18">
        <f>$O$2*P43/$P$47</f>
        <v>14148.996056338028</v>
      </c>
      <c r="P43" s="19">
        <v>2</v>
      </c>
      <c r="Q43" s="18">
        <f>$Q$2*R43/$R$47</f>
        <v>26862.687943262412</v>
      </c>
      <c r="R43" s="19">
        <v>2</v>
      </c>
      <c r="S43" s="18">
        <f>$S$2*T43/$T$47</f>
        <v>3676.0058974358976</v>
      </c>
      <c r="T43" s="19">
        <v>2</v>
      </c>
      <c r="U43" s="18">
        <f>$U$2*V43/$V$47</f>
        <v>6439.5678947368415</v>
      </c>
      <c r="V43" s="19">
        <v>2</v>
      </c>
      <c r="W43" s="18">
        <f>$W$2*X43/$X$47</f>
        <v>73469.23394736843</v>
      </c>
      <c r="X43" s="19">
        <v>2</v>
      </c>
      <c r="Y43" s="18">
        <f>$Y$2*Z43/$Z$47</f>
        <v>73736.696</v>
      </c>
      <c r="Z43" s="19">
        <v>2</v>
      </c>
      <c r="AA43" s="18">
        <f>$AA$2*AB43/$AB$47</f>
        <v>20202.21774834437</v>
      </c>
      <c r="AB43" s="19">
        <v>2</v>
      </c>
      <c r="AC43" s="18">
        <f>$AC$2*AD43/$AD$47</f>
        <v>1213.3880794701988</v>
      </c>
      <c r="AD43" s="19">
        <v>2</v>
      </c>
    </row>
    <row r="44" spans="2:30" ht="15">
      <c r="B44" s="31" t="s">
        <v>34</v>
      </c>
      <c r="C44" s="32">
        <v>291</v>
      </c>
      <c r="D44" s="33">
        <f t="shared" si="0"/>
        <v>694917.3682705576</v>
      </c>
      <c r="E44" s="12">
        <f>$E$2*F44/$F$47</f>
        <v>96783.21914893616</v>
      </c>
      <c r="F44" s="19">
        <v>3</v>
      </c>
      <c r="G44" s="18">
        <f>$G$2*H44/$H$47</f>
        <v>249118.20591549296</v>
      </c>
      <c r="H44" s="19">
        <v>3</v>
      </c>
      <c r="I44" s="18">
        <f>$I$2*J44/$J$47</f>
        <v>17325.863835616437</v>
      </c>
      <c r="J44" s="19">
        <v>3</v>
      </c>
      <c r="K44" s="18">
        <f>$K$2*L44/$L$47</f>
        <v>1935.3808510638294</v>
      </c>
      <c r="L44" s="19">
        <v>3</v>
      </c>
      <c r="M44" s="18">
        <f>$M$2*N44/$N$47</f>
        <v>131.5081690140845</v>
      </c>
      <c r="N44" s="19">
        <v>3</v>
      </c>
      <c r="O44" s="18">
        <f>$O$2*P44/$P$47</f>
        <v>21223.494084507045</v>
      </c>
      <c r="P44" s="19">
        <v>3</v>
      </c>
      <c r="Q44" s="18">
        <f>$Q$2*R44/$R$47</f>
        <v>40294.03191489362</v>
      </c>
      <c r="R44" s="19">
        <v>3</v>
      </c>
      <c r="S44" s="18">
        <f>$S$2*T44/$T$47</f>
        <v>5514.008846153847</v>
      </c>
      <c r="T44" s="19">
        <v>3</v>
      </c>
      <c r="U44" s="18">
        <f>$U$2*V44/$V$47</f>
        <v>9659.351842105263</v>
      </c>
      <c r="V44" s="19">
        <v>3</v>
      </c>
      <c r="W44" s="18">
        <f>$W$2*X44/$X$47</f>
        <v>110203.85092105262</v>
      </c>
      <c r="X44" s="19">
        <v>3</v>
      </c>
      <c r="Y44" s="18">
        <f>$Y$2*Z44/$Z$47</f>
        <v>110605.044</v>
      </c>
      <c r="Z44" s="19">
        <v>3</v>
      </c>
      <c r="AA44" s="18">
        <f>$AA$2*AB44/$AB$47</f>
        <v>30303.326622516557</v>
      </c>
      <c r="AB44" s="19">
        <v>3</v>
      </c>
      <c r="AC44" s="18">
        <f>$AC$2*AD44/$AD$47</f>
        <v>1820.082119205298</v>
      </c>
      <c r="AD44" s="19">
        <v>3</v>
      </c>
    </row>
    <row r="45" spans="2:30" ht="18.75" thickBot="1">
      <c r="B45" s="31" t="s">
        <v>35</v>
      </c>
      <c r="C45" s="32">
        <v>292</v>
      </c>
      <c r="D45" s="33">
        <f t="shared" si="0"/>
        <v>694917.3682705576</v>
      </c>
      <c r="E45" s="12">
        <f>$E$2*F45/$F$47</f>
        <v>96783.21914893616</v>
      </c>
      <c r="F45" s="19">
        <v>3</v>
      </c>
      <c r="G45" s="18">
        <f>$G$2*H45/$H$47</f>
        <v>249118.20591549296</v>
      </c>
      <c r="H45" s="19">
        <v>3</v>
      </c>
      <c r="I45" s="18">
        <f>$I$2*J45/$J$47</f>
        <v>17325.863835616437</v>
      </c>
      <c r="J45" s="19">
        <v>3</v>
      </c>
      <c r="K45" s="18">
        <f>$K$2*L45/$L$47</f>
        <v>1935.3808510638294</v>
      </c>
      <c r="L45" s="19">
        <v>3</v>
      </c>
      <c r="M45" s="18">
        <f>$M$2*N45/$N$47</f>
        <v>131.5081690140845</v>
      </c>
      <c r="N45" s="19">
        <v>3</v>
      </c>
      <c r="O45" s="18">
        <f>$O$2*P45/$P$47</f>
        <v>21223.494084507045</v>
      </c>
      <c r="P45" s="19">
        <v>3</v>
      </c>
      <c r="Q45" s="18">
        <f>$Q$2*R45/$R$47</f>
        <v>40294.03191489362</v>
      </c>
      <c r="R45" s="19">
        <v>3</v>
      </c>
      <c r="S45" s="18">
        <f>$S$2*T45/$T$47</f>
        <v>5514.008846153847</v>
      </c>
      <c r="T45" s="19">
        <v>3</v>
      </c>
      <c r="U45" s="18">
        <f>$U$2*V45/$V$47</f>
        <v>9659.351842105263</v>
      </c>
      <c r="V45" s="19">
        <v>3</v>
      </c>
      <c r="W45" s="18">
        <f>$W$2*X45/$X$47</f>
        <v>110203.85092105262</v>
      </c>
      <c r="X45" s="19">
        <v>3</v>
      </c>
      <c r="Y45" s="18">
        <f>$Y$2*Z45/$Z$47</f>
        <v>110605.044</v>
      </c>
      <c r="Z45" s="19">
        <v>3</v>
      </c>
      <c r="AA45" s="18">
        <f>$AA$2*AB45/$AB$47</f>
        <v>30303.326622516557</v>
      </c>
      <c r="AB45" s="19">
        <v>3</v>
      </c>
      <c r="AC45" s="18">
        <f>$AC$2*AD45/$AD$47</f>
        <v>1820.082119205298</v>
      </c>
      <c r="AD45" s="19">
        <v>3</v>
      </c>
    </row>
    <row r="46" spans="2:30" ht="22.5" thickBot="1" thickTop="1">
      <c r="B46" s="53" t="s">
        <v>61</v>
      </c>
      <c r="C46" s="54"/>
      <c r="D46" s="55">
        <f>SUM(D40:D45)</f>
        <v>2548030.3503253777</v>
      </c>
      <c r="E46" s="40">
        <f>SUM(E40:E45)</f>
        <v>354871.8035460992</v>
      </c>
      <c r="F46" s="41">
        <f>SUM(F40:F45)</f>
        <v>11</v>
      </c>
      <c r="G46" s="40">
        <f>SUM(G40:G45)</f>
        <v>913433.4216901409</v>
      </c>
      <c r="H46" s="41">
        <f>SUM(H40:H45)</f>
        <v>11</v>
      </c>
      <c r="I46" s="40">
        <f>SUM(I40:I45)</f>
        <v>63528.16739726027</v>
      </c>
      <c r="J46" s="41">
        <f>SUM(J40:J45)</f>
        <v>11</v>
      </c>
      <c r="K46" s="40">
        <f>SUM(K40:K45)</f>
        <v>7096.3964539007075</v>
      </c>
      <c r="L46" s="41">
        <f>SUM(L40:L45)</f>
        <v>11</v>
      </c>
      <c r="M46" s="40">
        <f>SUM(M40:M45)</f>
        <v>482.1966197183099</v>
      </c>
      <c r="N46" s="41">
        <f>SUM(N40:N45)</f>
        <v>11</v>
      </c>
      <c r="O46" s="40">
        <f>SUM(O40:O45)</f>
        <v>77819.47830985916</v>
      </c>
      <c r="P46" s="41">
        <f>SUM(P40:P45)</f>
        <v>11</v>
      </c>
      <c r="Q46" s="40">
        <f>SUM(Q40:Q45)</f>
        <v>147744.78368794327</v>
      </c>
      <c r="R46" s="41">
        <f>SUM(R40:R45)</f>
        <v>11</v>
      </c>
      <c r="S46" s="40">
        <f>SUM(S40:S45)</f>
        <v>20218.03243589744</v>
      </c>
      <c r="T46" s="41">
        <f>SUM(T40:T45)</f>
        <v>11</v>
      </c>
      <c r="U46" s="40">
        <f>SUM(U40:U45)</f>
        <v>35417.62342105263</v>
      </c>
      <c r="V46" s="41">
        <f>SUM(V40:V45)</f>
        <v>11</v>
      </c>
      <c r="W46" s="40">
        <f>SUM(W40:W45)</f>
        <v>404080.7867105263</v>
      </c>
      <c r="X46" s="41">
        <f>SUM(X40:X45)</f>
        <v>11</v>
      </c>
      <c r="Y46" s="40">
        <f>SUM(Y40:Y45)</f>
        <v>405551.828</v>
      </c>
      <c r="Z46" s="41">
        <f>SUM(Z40:Z45)</f>
        <v>11</v>
      </c>
      <c r="AA46" s="40">
        <f>SUM(AA40:AA45)</f>
        <v>111112.19761589404</v>
      </c>
      <c r="AB46" s="41">
        <f>SUM(AB40:AB45)</f>
        <v>11</v>
      </c>
      <c r="AC46" s="40">
        <f>SUM(AC40:AC45)</f>
        <v>6673.634437086093</v>
      </c>
      <c r="AD46" s="41">
        <f>SUM(AD40:AD45)</f>
        <v>11</v>
      </c>
    </row>
    <row r="47" spans="2:30" ht="15">
      <c r="B47" s="26" t="s">
        <v>11</v>
      </c>
      <c r="C47" s="1"/>
      <c r="D47" s="27">
        <f>D21+D25+D31+D33+D39+D46</f>
        <v>16658714.31</v>
      </c>
      <c r="E47" s="13">
        <f>E21+E25+E31+E33+E39+E46</f>
        <v>2274405.6500000004</v>
      </c>
      <c r="F47" s="20">
        <f>F21+F25+F31+F33+F39+F46</f>
        <v>70.5</v>
      </c>
      <c r="G47" s="13">
        <f>G21+G25+G31+G33+G39+G46</f>
        <v>5895797.54</v>
      </c>
      <c r="H47" s="20">
        <f>H21+H25+H31+H33+H39+H46</f>
        <v>71</v>
      </c>
      <c r="I47" s="13">
        <f>I21+I25+I31+I33+I39+I46</f>
        <v>421596.02</v>
      </c>
      <c r="J47" s="20">
        <f>J21+J25+J31+J33+J39+J46</f>
        <v>73</v>
      </c>
      <c r="K47" s="13">
        <f>K21+K25+K31+K33+K39+K46</f>
        <v>45481.44999999999</v>
      </c>
      <c r="L47" s="20">
        <f>L21+L25+L31+L33+L39+L46</f>
        <v>70.5</v>
      </c>
      <c r="M47" s="13">
        <f>M21+M25+M31+M33+M39+M46</f>
        <v>3112.3599999999997</v>
      </c>
      <c r="N47" s="20">
        <f>N21+N25+N31+N33+N39+N46</f>
        <v>71</v>
      </c>
      <c r="O47" s="13">
        <f>O21+O25+O31+O33+O39+O46</f>
        <v>502289.36</v>
      </c>
      <c r="P47" s="20">
        <f>P21+P25+P31+P33+P39+P46</f>
        <v>71</v>
      </c>
      <c r="Q47" s="13">
        <f>Q21+Q25+Q31+Q33+Q39+Q46</f>
        <v>946909.7500000001</v>
      </c>
      <c r="R47" s="20">
        <f>R21+R25+R31+R33+R39+R46</f>
        <v>70.5</v>
      </c>
      <c r="S47" s="13">
        <f>S21+S25+S31+S33+S39+S46</f>
        <v>143364.22999999998</v>
      </c>
      <c r="T47" s="20">
        <f>T21+T25+T31+T33+T39+T46</f>
        <v>78</v>
      </c>
      <c r="U47" s="13">
        <f>U21+U25+U31+U33+U39+U46</f>
        <v>244703.57999999996</v>
      </c>
      <c r="V47" s="20">
        <f>V21+V25+V31+V33+V39+V46</f>
        <v>76</v>
      </c>
      <c r="W47" s="13">
        <f>W21+W25+W31+W33+W39+W46</f>
        <v>2791830.8899999997</v>
      </c>
      <c r="X47" s="20">
        <f>X21+X25+X31+X33+X39+X46</f>
        <v>76</v>
      </c>
      <c r="Y47" s="13">
        <f>Y21+Y25+Y31+Y33+Y39+Y46</f>
        <v>2580784.3599999994</v>
      </c>
      <c r="Z47" s="20">
        <f>Z21+Z25+Z31+Z33+Z39+Z46</f>
        <v>70</v>
      </c>
      <c r="AA47" s="13">
        <f>AA21+AA25+AA31+AA33+AA39+AA46</f>
        <v>762633.7200000001</v>
      </c>
      <c r="AB47" s="20">
        <f>AB21+AB25+AB31+AB33+AB39+AB46</f>
        <v>75.5</v>
      </c>
      <c r="AC47" s="13">
        <f>AC21+AC25+AC31+AC33+AC39+AC46</f>
        <v>45805.399999999994</v>
      </c>
      <c r="AD47" s="20">
        <f>AD21+AD25+AD31+AD33+AD39+AD46</f>
        <v>75.5</v>
      </c>
    </row>
    <row r="48" spans="2:30" ht="18.75" thickBot="1">
      <c r="B48" s="28" t="s">
        <v>0</v>
      </c>
      <c r="C48" s="29"/>
      <c r="D48" s="30"/>
      <c r="E48" s="44">
        <v>100</v>
      </c>
      <c r="F48" s="45"/>
      <c r="G48" s="46">
        <v>101</v>
      </c>
      <c r="H48" s="45"/>
      <c r="I48" s="46">
        <v>102</v>
      </c>
      <c r="J48" s="45"/>
      <c r="K48" s="46">
        <v>103</v>
      </c>
      <c r="L48" s="45"/>
      <c r="M48" s="46">
        <v>105</v>
      </c>
      <c r="N48" s="45"/>
      <c r="O48" s="46">
        <v>106</v>
      </c>
      <c r="P48" s="45"/>
      <c r="Q48" s="46" t="s">
        <v>36</v>
      </c>
      <c r="R48" s="45"/>
      <c r="S48" s="46">
        <v>150</v>
      </c>
      <c r="T48" s="45"/>
      <c r="U48" s="46">
        <v>151</v>
      </c>
      <c r="V48" s="45"/>
      <c r="W48" s="46">
        <v>152</v>
      </c>
      <c r="X48" s="45"/>
      <c r="Y48" s="46">
        <v>200</v>
      </c>
      <c r="Z48" s="45"/>
      <c r="AA48" s="46">
        <v>250</v>
      </c>
      <c r="AB48" s="45"/>
      <c r="AC48" s="46">
        <v>251</v>
      </c>
      <c r="AD48" s="45"/>
    </row>
    <row r="50" ht="15">
      <c r="F50" s="4"/>
    </row>
    <row r="51" spans="5:6" ht="15">
      <c r="E51" s="10"/>
      <c r="F51" s="4"/>
    </row>
    <row r="52" spans="5:6" ht="15">
      <c r="E52" s="10"/>
      <c r="F52" s="4"/>
    </row>
    <row r="53" spans="5:6" ht="15">
      <c r="E53" s="10"/>
      <c r="F53" s="4"/>
    </row>
    <row r="54" spans="5:6" ht="15">
      <c r="E54" s="10"/>
      <c r="F54" s="4"/>
    </row>
    <row r="55" spans="5:6" ht="15">
      <c r="E55" s="10"/>
      <c r="F55" s="4"/>
    </row>
    <row r="56" spans="5:6" ht="15">
      <c r="E56" s="10"/>
      <c r="F56" s="4"/>
    </row>
    <row r="57" spans="5:6" ht="15">
      <c r="E57" s="10"/>
      <c r="F57" s="4"/>
    </row>
    <row r="58" spans="5:6" ht="15">
      <c r="E58" s="10"/>
      <c r="F58" s="4"/>
    </row>
    <row r="59" spans="5:6" ht="15">
      <c r="E59" s="10"/>
      <c r="F59" s="4"/>
    </row>
    <row r="60" spans="5:6" ht="15">
      <c r="E60" s="10"/>
      <c r="F60" s="4"/>
    </row>
    <row r="61" spans="5:6" ht="15">
      <c r="E61" s="10"/>
      <c r="F61" s="4"/>
    </row>
    <row r="62" spans="5:6" ht="15">
      <c r="E62" s="10"/>
      <c r="F62" s="4"/>
    </row>
    <row r="63" spans="5:6" ht="15">
      <c r="E63" s="10"/>
      <c r="F63" s="4"/>
    </row>
    <row r="64" spans="5:6" ht="15">
      <c r="E64" s="10"/>
      <c r="F64" s="4"/>
    </row>
  </sheetData>
  <mergeCells count="32">
    <mergeCell ref="AC48:AD48"/>
    <mergeCell ref="Q48:R48"/>
    <mergeCell ref="S48:T48"/>
    <mergeCell ref="U48:V48"/>
    <mergeCell ref="W48:X48"/>
    <mergeCell ref="Y48:Z48"/>
    <mergeCell ref="AA48:AB48"/>
    <mergeCell ref="E48:F48"/>
    <mergeCell ref="G48:H48"/>
    <mergeCell ref="I48:J48"/>
    <mergeCell ref="K48:L48"/>
    <mergeCell ref="M48:N48"/>
    <mergeCell ref="O48:P48"/>
    <mergeCell ref="B21:C21"/>
    <mergeCell ref="B25:C25"/>
    <mergeCell ref="B31:C31"/>
    <mergeCell ref="B33:C33"/>
    <mergeCell ref="B39:C39"/>
    <mergeCell ref="B46:C46"/>
    <mergeCell ref="Q1:R1"/>
    <mergeCell ref="AC1:AD1"/>
    <mergeCell ref="AA1:AB1"/>
    <mergeCell ref="Y1:Z1"/>
    <mergeCell ref="W1:X1"/>
    <mergeCell ref="U1:V1"/>
    <mergeCell ref="S1:T1"/>
    <mergeCell ref="E1:F1"/>
    <mergeCell ref="G1:H1"/>
    <mergeCell ref="I1:J1"/>
    <mergeCell ref="K1:L1"/>
    <mergeCell ref="M1:N1"/>
    <mergeCell ref="O1:P1"/>
  </mergeCells>
  <printOptions horizontalCentered="1" verticalCentered="1"/>
  <pageMargins left="0.25" right="0.25" top="0.25" bottom="0.25" header="0.5" footer="0.5"/>
  <pageSetup fitToWidth="2" fitToHeight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platte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Treasurer</dc:creator>
  <cp:keywords/>
  <dc:description/>
  <cp:lastModifiedBy>Kristi J. Rietz</cp:lastModifiedBy>
  <cp:lastPrinted>2022-08-25T22:22:31Z</cp:lastPrinted>
  <dcterms:created xsi:type="dcterms:W3CDTF">2006-08-09T15:39:38Z</dcterms:created>
  <dcterms:modified xsi:type="dcterms:W3CDTF">2023-03-28T15:17:09Z</dcterms:modified>
  <cp:category/>
  <cp:version/>
  <cp:contentType/>
  <cp:contentStatus/>
</cp:coreProperties>
</file>